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0 - SECRET SAUDE\DOACOES\"/>
    </mc:Choice>
  </mc:AlternateContent>
  <bookViews>
    <workbookView minimized="1" xWindow="-120" yWindow="-120" windowWidth="29040" windowHeight="15840"/>
  </bookViews>
  <sheets>
    <sheet name="Planilha geral" sheetId="1" r:id="rId1"/>
    <sheet name="Equipamentos-Gov São Paulo" sheetId="6" r:id="rId2"/>
    <sheet name="Equipamentos - UNIÃO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2" i="1" l="1"/>
  <c r="G374" i="1"/>
  <c r="G373" i="1"/>
  <c r="H369" i="1"/>
  <c r="G367" i="1"/>
  <c r="G368" i="1"/>
  <c r="G366" i="1"/>
  <c r="H375" i="1"/>
  <c r="H361" i="1" l="1"/>
  <c r="H362" i="1"/>
  <c r="H357" i="1"/>
  <c r="H353" i="1"/>
  <c r="H349" i="1"/>
  <c r="H109" i="6"/>
  <c r="I108" i="6"/>
  <c r="I107" i="6"/>
  <c r="I106" i="6"/>
  <c r="I105" i="6"/>
  <c r="I104" i="6"/>
  <c r="I103" i="6"/>
  <c r="I102" i="6"/>
  <c r="I101" i="6"/>
  <c r="I100" i="6"/>
  <c r="I99" i="6"/>
  <c r="I98" i="6"/>
  <c r="I97" i="6"/>
  <c r="I96" i="6"/>
  <c r="I95" i="6"/>
  <c r="I94" i="6"/>
  <c r="I93" i="6"/>
  <c r="I92" i="6"/>
  <c r="I91" i="6"/>
  <c r="I90" i="6"/>
  <c r="I89" i="6"/>
  <c r="I88" i="6"/>
  <c r="I87" i="6"/>
  <c r="I86" i="6"/>
  <c r="I85" i="6"/>
  <c r="I84" i="6"/>
  <c r="I83" i="6"/>
  <c r="I82" i="6"/>
  <c r="I81" i="6"/>
  <c r="I80" i="6"/>
  <c r="I79" i="6"/>
  <c r="I78" i="6"/>
  <c r="I77" i="6"/>
  <c r="I76" i="6"/>
  <c r="I75" i="6"/>
  <c r="I74" i="6"/>
  <c r="I73" i="6"/>
  <c r="I72" i="6"/>
  <c r="I71" i="6"/>
  <c r="I70" i="6"/>
  <c r="I69" i="6"/>
  <c r="I68" i="6"/>
  <c r="I67" i="6"/>
  <c r="I66" i="6"/>
  <c r="I65" i="6"/>
  <c r="I64" i="6"/>
  <c r="I63" i="6"/>
  <c r="I62" i="6"/>
  <c r="I61" i="6"/>
  <c r="I60" i="6"/>
  <c r="I59" i="6"/>
  <c r="I58" i="6"/>
  <c r="I57" i="6"/>
  <c r="I56" i="6"/>
  <c r="I55" i="6"/>
  <c r="I54" i="6"/>
  <c r="I53" i="6"/>
  <c r="I52" i="6"/>
  <c r="I51" i="6"/>
  <c r="I50" i="6"/>
  <c r="I49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H318" i="1"/>
  <c r="H344" i="1"/>
  <c r="H345" i="1"/>
  <c r="H340" i="1"/>
  <c r="H336" i="1"/>
  <c r="H332" i="1"/>
  <c r="H327" i="1"/>
  <c r="H328" i="1"/>
  <c r="H323" i="1"/>
  <c r="H322" i="1"/>
  <c r="H305" i="1"/>
  <c r="H300" i="1"/>
  <c r="H301" i="1"/>
  <c r="F25" i="3"/>
  <c r="F19" i="3"/>
  <c r="F14" i="3"/>
  <c r="F9" i="3"/>
  <c r="G4" i="3"/>
  <c r="F4" i="3"/>
  <c r="H24" i="3"/>
  <c r="H23" i="3"/>
  <c r="H22" i="3"/>
  <c r="H295" i="1"/>
  <c r="H296" i="1"/>
  <c r="H294" i="1"/>
  <c r="H289" i="1"/>
  <c r="H284" i="1"/>
  <c r="H258" i="1"/>
  <c r="H261" i="1" s="1"/>
  <c r="H251" i="1"/>
  <c r="H254" i="1" s="1"/>
  <c r="H245" i="1"/>
  <c r="H248" i="1" s="1"/>
  <c r="H239" i="1"/>
  <c r="H242" i="1" s="1"/>
  <c r="H233" i="1"/>
  <c r="H236" i="1" s="1"/>
  <c r="H230" i="1"/>
  <c r="G227" i="1"/>
  <c r="H363" i="1" l="1"/>
  <c r="H302" i="1"/>
  <c r="H221" i="1"/>
  <c r="H224" i="1" s="1"/>
  <c r="H215" i="1"/>
  <c r="H218" i="1" s="1"/>
  <c r="H213" i="1" l="1"/>
  <c r="F212" i="1"/>
  <c r="F211" i="1"/>
  <c r="F210" i="1"/>
  <c r="F203" i="1" l="1"/>
  <c r="H206" i="1"/>
  <c r="H207" i="1" s="1"/>
  <c r="H56" i="1" l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55" i="1"/>
  <c r="H81" i="1" l="1"/>
  <c r="H195" i="1"/>
  <c r="H196" i="1" s="1"/>
  <c r="F191" i="1" l="1"/>
  <c r="H191" i="1" s="1"/>
  <c r="H192" i="1" s="1"/>
  <c r="F190" i="1"/>
  <c r="F189" i="1"/>
  <c r="F188" i="1"/>
  <c r="H183" i="1"/>
  <c r="H184" i="1" s="1"/>
  <c r="H179" i="1"/>
  <c r="H180" i="1" s="1"/>
  <c r="H175" i="1"/>
  <c r="H176" i="1" s="1"/>
  <c r="H171" i="1"/>
  <c r="H172" i="1" s="1"/>
  <c r="H167" i="1" l="1"/>
  <c r="H168" i="1" s="1"/>
  <c r="H163" i="1" l="1"/>
  <c r="H162" i="1"/>
  <c r="H164" i="1" l="1"/>
  <c r="H158" i="1"/>
  <c r="H159" i="1" s="1"/>
  <c r="H149" i="1" l="1"/>
  <c r="H145" i="1"/>
  <c r="H139" i="1"/>
  <c r="H138" i="1"/>
  <c r="H135" i="1"/>
  <c r="H131" i="1"/>
  <c r="H127" i="1"/>
  <c r="H122" i="1"/>
  <c r="H123" i="1" s="1"/>
  <c r="H119" i="1"/>
  <c r="H114" i="1"/>
  <c r="H115" i="1" s="1"/>
  <c r="H110" i="1"/>
  <c r="H109" i="1"/>
  <c r="H108" i="1"/>
  <c r="H104" i="1"/>
  <c r="H105" i="1" s="1"/>
  <c r="H100" i="1"/>
  <c r="H101" i="1" s="1"/>
  <c r="H96" i="1"/>
  <c r="H97" i="1" s="1"/>
  <c r="H92" i="1"/>
  <c r="H93" i="1" s="1"/>
  <c r="H88" i="1"/>
  <c r="H89" i="1" s="1"/>
  <c r="H84" i="1"/>
  <c r="H85" i="1" s="1"/>
  <c r="H51" i="1"/>
  <c r="H52" i="1" s="1"/>
  <c r="H47" i="1"/>
  <c r="H46" i="1"/>
  <c r="H45" i="1"/>
  <c r="H44" i="1"/>
  <c r="H140" i="1" l="1"/>
  <c r="H48" i="1"/>
  <c r="H111" i="1"/>
  <c r="H40" i="1" l="1"/>
  <c r="H41" i="1" s="1"/>
  <c r="H36" i="1"/>
  <c r="H37" i="1" s="1"/>
  <c r="H32" i="1"/>
  <c r="H31" i="1"/>
  <c r="H33" i="1" l="1"/>
  <c r="H26" i="1"/>
  <c r="H27" i="1"/>
  <c r="H22" i="1"/>
  <c r="H23" i="1" s="1"/>
  <c r="H18" i="1"/>
  <c r="H19" i="1" s="1"/>
  <c r="H14" i="1"/>
  <c r="H13" i="1"/>
  <c r="H12" i="1"/>
  <c r="H8" i="1"/>
  <c r="H7" i="1"/>
  <c r="H3" i="1"/>
  <c r="H4" i="1"/>
  <c r="H5" i="1"/>
  <c r="H6" i="1"/>
  <c r="H2" i="1"/>
  <c r="H9" i="1" l="1"/>
  <c r="H28" i="1"/>
  <c r="H15" i="1"/>
</calcChain>
</file>

<file path=xl/sharedStrings.xml><?xml version="1.0" encoding="utf-8"?>
<sst xmlns="http://schemas.openxmlformats.org/spreadsheetml/2006/main" count="1896" uniqueCount="345">
  <si>
    <t>ITEM</t>
  </si>
  <si>
    <t>NOME DO DOADOR</t>
  </si>
  <si>
    <t>CNPJ</t>
  </si>
  <si>
    <t>INSTRUMENTO</t>
  </si>
  <si>
    <t>JBS S/A</t>
  </si>
  <si>
    <t>02.916.265/0027-07</t>
  </si>
  <si>
    <t>Avental descartável</t>
  </si>
  <si>
    <t>QUANTIDADE</t>
  </si>
  <si>
    <t>VALOR UNITÁRIO</t>
  </si>
  <si>
    <t>VALOR TOTAL</t>
  </si>
  <si>
    <t>Luva de procedimento PVC não estéril</t>
  </si>
  <si>
    <t>Máscara Resp Semi facial c/1 filtro</t>
  </si>
  <si>
    <t>Macacão Segurança Pead BR Tam XXG</t>
  </si>
  <si>
    <t>Máscara cirúrgica descartável TNT; Branca; Tam Único</t>
  </si>
  <si>
    <t>Protetor facial; PE Comp 210mm</t>
  </si>
  <si>
    <t>Àlcool etílico hidratado p/uso geral</t>
  </si>
  <si>
    <t>Nota fiscal nº 9184</t>
  </si>
  <si>
    <t>SHERWIN-WILLIAMS DO BRASIL INDUSTRIA E COMERCIO LTDA.</t>
  </si>
  <si>
    <t>60.872.306/0046-61</t>
  </si>
  <si>
    <t>Alcool Etílico 70% INPM na forma líquida</t>
  </si>
  <si>
    <t>TOTAL</t>
  </si>
  <si>
    <t>Nota fiscal nº 407846</t>
  </si>
  <si>
    <t>OBJETO DA DOAÇÃO</t>
  </si>
  <si>
    <t>IPEL-ITIBANYL PRODUTOS ESPECIAIS LTDA.</t>
  </si>
  <si>
    <t>59.743.773/0001-00</t>
  </si>
  <si>
    <t xml:space="preserve">Alcool glicerinado 70% </t>
  </si>
  <si>
    <t>Nota fiscal nº 115811</t>
  </si>
  <si>
    <t>VOLKSWAGEN DO BRASIL INDUSTRIA DE VEICULOS AUTOMOTORES LTDA</t>
  </si>
  <si>
    <t>59.104.422/0103-84</t>
  </si>
  <si>
    <t>Máscaras contra gases</t>
  </si>
  <si>
    <t>Nota fiscal nº 254739</t>
  </si>
  <si>
    <t>SUPERMED COMERCIO E IMPORTACAO DE PRODUTOS MEDICOS E HOSPITALARES LTDA</t>
  </si>
  <si>
    <t>11.206.099/0001-07</t>
  </si>
  <si>
    <t>Máscaras tripla c/clips elast</t>
  </si>
  <si>
    <t>Máscaras p/Tuberc N-95</t>
  </si>
  <si>
    <t>Nota fiscal nº 429187</t>
  </si>
  <si>
    <t>M. DI BUONO RIATO EIRELI</t>
  </si>
  <si>
    <t>01.154.761/0001-60</t>
  </si>
  <si>
    <t>Escalpe mult c/adap luer e disp de seg (verde)</t>
  </si>
  <si>
    <t>Escalpe mult c/adap luer e disp de seg (azul)</t>
  </si>
  <si>
    <t>Nota fiscal nº 3658</t>
  </si>
  <si>
    <t>NESTLE BRASIL LTDA.</t>
  </si>
  <si>
    <t>60.409.075/0100-34</t>
  </si>
  <si>
    <t>Máscara descartável</t>
  </si>
  <si>
    <t>Nota fiscal nº 5.442.984</t>
  </si>
  <si>
    <t>FUNDACAO TOYOTA DO BRASIL</t>
  </si>
  <si>
    <t>10.799.981/0001-32</t>
  </si>
  <si>
    <t>01 (uma) Hilux branca 2017 adaptada para ambulância tipo A, para simples remoção</t>
  </si>
  <si>
    <t>TERMO DE DOAÇÃO</t>
  </si>
  <si>
    <t>UNIDADE</t>
  </si>
  <si>
    <t>SUN ENERGY INDUSTRIA E COMERCIO, IMPORTADOR E EXPORTADOR DE LUBRIFICANTES E ADITIVOS EIRELI</t>
  </si>
  <si>
    <t>13.076.043/0004-45</t>
  </si>
  <si>
    <t>Alcool Gel</t>
  </si>
  <si>
    <t>FR</t>
  </si>
  <si>
    <t>Nota fiscal nº 6270</t>
  </si>
  <si>
    <t>GL</t>
  </si>
  <si>
    <t>Soft Clean Desinfetante 2L</t>
  </si>
  <si>
    <t>PET</t>
  </si>
  <si>
    <t>Soft Clean Limpador Perfumado 2L</t>
  </si>
  <si>
    <t>DOW BRASIL SUDESTE INDUSTRIAL LTDA</t>
  </si>
  <si>
    <t>53.877.627/0013-25</t>
  </si>
  <si>
    <t xml:space="preserve">Alcool Etílico 70% </t>
  </si>
  <si>
    <t>KG</t>
  </si>
  <si>
    <t>Nota fiscal nº 14134</t>
  </si>
  <si>
    <t>QUIMICA AMPARO LTDA</t>
  </si>
  <si>
    <t>43.461.789/0001-90</t>
  </si>
  <si>
    <t>Alcool Gel Antisseptico Ype</t>
  </si>
  <si>
    <t>CX</t>
  </si>
  <si>
    <t>Nota fiscal nº 2462652</t>
  </si>
  <si>
    <t>THERASKIN FARMACEUTICA LTDA</t>
  </si>
  <si>
    <t>61.517.397/0001-88</t>
  </si>
  <si>
    <t>Máscara de proteção facial (viseira)</t>
  </si>
  <si>
    <t>UN</t>
  </si>
  <si>
    <t>Nota fiscal nº 138917</t>
  </si>
  <si>
    <t>Álcool Gel 44,4kg</t>
  </si>
  <si>
    <t>Nota fiscal nº 139004</t>
  </si>
  <si>
    <t>DOVAC INDUSTRIA E COMERCIO LTDA</t>
  </si>
  <si>
    <t>46.928.552/0001-65</t>
  </si>
  <si>
    <t>Frasco de Álccol Gel 70% com 500 ml</t>
  </si>
  <si>
    <t>PC</t>
  </si>
  <si>
    <t>Nota fiscal nº 1050692</t>
  </si>
  <si>
    <t>ULTRA MASTER PLUG COMERCIO E INDUSTRIA DE EQUIPAMENTOS DE PROTECAO INDIVIDUAL LTDA</t>
  </si>
  <si>
    <t>02.987.129/0001-60</t>
  </si>
  <si>
    <t>Máscara de prot. Facial hospitalar</t>
  </si>
  <si>
    <t>Nota fiscal nº 22286</t>
  </si>
  <si>
    <t>Álcool Gel 31,63Kg</t>
  </si>
  <si>
    <t>Nota fiscal nº 138925</t>
  </si>
  <si>
    <t>SCANIA LATIN AMERICA LTDA</t>
  </si>
  <si>
    <t>59.104.901/0001-76</t>
  </si>
  <si>
    <t>Máscaras PFF Cirúrgicas Azul Royal SV</t>
  </si>
  <si>
    <t>Nota fiscal nº 2242254</t>
  </si>
  <si>
    <t>Óculos de proteção Wave incolor CA</t>
  </si>
  <si>
    <t>Macacões C.A LCH</t>
  </si>
  <si>
    <t>TERMOCOLOR INDUSTRIA E COMERCIO DE PLASTICOS LTDA.</t>
  </si>
  <si>
    <t>53.354.767/0001-85</t>
  </si>
  <si>
    <t>Protetor facial - face shield</t>
  </si>
  <si>
    <t>Nota fiscal nº 70960</t>
  </si>
  <si>
    <t>BASF SA</t>
  </si>
  <si>
    <t>48.539.407/0073-92</t>
  </si>
  <si>
    <t xml:space="preserve">Macacão, Luva de procedimento, Touca, </t>
  </si>
  <si>
    <t>Nota fiscal nº 1052455</t>
  </si>
  <si>
    <t>MERCEDES-BENZ DO BRASIL LTDA</t>
  </si>
  <si>
    <t>59.104.273/0001-29</t>
  </si>
  <si>
    <t>Luva nitrila AG. Biológico - G</t>
  </si>
  <si>
    <t>PAR</t>
  </si>
  <si>
    <t>Nota fiscal nº 1478861</t>
  </si>
  <si>
    <t>UNIGEL DISTRIBUIDORA LTDA</t>
  </si>
  <si>
    <t>59.597.542/0001-36</t>
  </si>
  <si>
    <t>Cúpula de proteção fabricada em acrílico</t>
  </si>
  <si>
    <t>60.409.075/0001-52</t>
  </si>
  <si>
    <t>UM</t>
  </si>
  <si>
    <t>CENTRO ESPIRITA BENEFICENTE RECANTO DE PAZ</t>
  </si>
  <si>
    <t>29.433.702/0001-40</t>
  </si>
  <si>
    <t>Avental cirúrgico</t>
  </si>
  <si>
    <t>Máscaras do tipo Face Shields</t>
  </si>
  <si>
    <t>Óculos de Proteção Indicidual</t>
  </si>
  <si>
    <t>FOS IMPRESSOES 3D LTDA</t>
  </si>
  <si>
    <t>33.626.456/0001-10</t>
  </si>
  <si>
    <t xml:space="preserve">Óculos de Proteção </t>
  </si>
  <si>
    <t>CARTEX GRAFICA E EDITORA LTDA</t>
  </si>
  <si>
    <t>01.466.263/0001-53</t>
  </si>
  <si>
    <t>Máscaras de proteção facial total</t>
  </si>
  <si>
    <t>COMPANHIA BRASILEIRA DE ACRILICOS LTDA.</t>
  </si>
  <si>
    <t>04.945.712/0001-34</t>
  </si>
  <si>
    <t>BILATERAL PRODUTOS PROMOCIONAIS EIRELI</t>
  </si>
  <si>
    <t>09.013.628/0001-04</t>
  </si>
  <si>
    <t>ESHO EMPRESA DE SERVIÇOS HOSPITALARES S/A.</t>
  </si>
  <si>
    <t>29.435.005/0099-32</t>
  </si>
  <si>
    <t xml:space="preserve">Máscara de proteção de falso Tecido - Uso Hospitalar desc </t>
  </si>
  <si>
    <t>FUNDAÇÃO ITAÚ PARA EDUCAÇÃO E CULTURA</t>
  </si>
  <si>
    <t>59.573.030/0001-30</t>
  </si>
  <si>
    <t>Oxímetro</t>
  </si>
  <si>
    <t>Pilha</t>
  </si>
  <si>
    <t>PT</t>
  </si>
  <si>
    <t>TERMO DE DOAÇÃO - DOCUMENTO DE REMESSA 1377571</t>
  </si>
  <si>
    <t>SECRETARIA DE ESTADO DA SAÚDE DE SÃO PAULO - DEPARTAMENTO REGIONAL DE SAUDE I - GRANDE SÃO PAULO - DRS-I</t>
  </si>
  <si>
    <t>46.379.400/0001-50</t>
  </si>
  <si>
    <t>Respiradores de Transporte - OXYMAG</t>
  </si>
  <si>
    <t>Ventilador Pulmonar Carmel</t>
  </si>
  <si>
    <t>Ventilador Pulmonar - Intermed - IX5</t>
  </si>
  <si>
    <t>Ventilador Pulmonar - Biovent - Turquia</t>
  </si>
  <si>
    <t>Ventilador Pulmonar Carmel - KTK</t>
  </si>
  <si>
    <t>Mascára N95</t>
  </si>
  <si>
    <t>Avental GR 30</t>
  </si>
  <si>
    <t>Face Shield</t>
  </si>
  <si>
    <t>Mascára descartável</t>
  </si>
  <si>
    <t>Cobertura de óbito</t>
  </si>
  <si>
    <t>VIASUPRI SUPRIMENTOS DE ESCRITORIO E LIMPEZA EIRELI</t>
  </si>
  <si>
    <t>10.247.643/0001-98</t>
  </si>
  <si>
    <t>Sabonete 5L talco Klyne Butterfly Audax</t>
  </si>
  <si>
    <t>Nota Fiscal nº 75.679</t>
  </si>
  <si>
    <t>Nota Fiscal nº 105455</t>
  </si>
  <si>
    <t>Macacão BR antipo c/capuz tam P</t>
  </si>
  <si>
    <t>Macacão BR antipo c/capuz tam M</t>
  </si>
  <si>
    <t>Macacão BR antipo c/capuz tam G</t>
  </si>
  <si>
    <t>Macacão BR antipo c/capuz tam XG</t>
  </si>
  <si>
    <t>Macacão BR antipo c/capuz tam XXG</t>
  </si>
  <si>
    <t>Luva Proced cirúrgico BR tam L</t>
  </si>
  <si>
    <t xml:space="preserve">PC </t>
  </si>
  <si>
    <t>Luva Proced Bor Nitr AZ c/talco tam P</t>
  </si>
  <si>
    <t>Luva Proced Bor Nitr AZ c/talco tam M</t>
  </si>
  <si>
    <t>Luva Proced Bor Nitr AZ c/talco tam G</t>
  </si>
  <si>
    <t>Luva Proced Bor Nitr AZ c/talco tam GG</t>
  </si>
  <si>
    <t>Luva Proced Bor Nitr VD s/talco tam P</t>
  </si>
  <si>
    <t>Luva Proced Bor Nitr VD s/talco tam M</t>
  </si>
  <si>
    <t>Luva Proced Bor Nitr VD s/talco tam G</t>
  </si>
  <si>
    <t>Luva Proced Bor Nitr VD s/talco tam GG</t>
  </si>
  <si>
    <t>Macacão c/capuz QC 127T AM tam P</t>
  </si>
  <si>
    <t>Macacão c/capuz QC 127T AM tam M</t>
  </si>
  <si>
    <t>Macacão c/capuz QC 127T AM tam G</t>
  </si>
  <si>
    <t>Macacão c/capuz QC 127T AM tam XG</t>
  </si>
  <si>
    <t>Touca tipo tule em poliamida preta</t>
  </si>
  <si>
    <t>Macacão c/capuz SL127T Term BR tam XG</t>
  </si>
  <si>
    <t>Macacão c/capuz SL127T Term BR tam XXG</t>
  </si>
  <si>
    <t>Macacão BR Antipo c/capuz tam P AA1600</t>
  </si>
  <si>
    <t>Macacão BR Antipo c/capuz tam M AA1600</t>
  </si>
  <si>
    <t>Macacão BR Antipo c/capuz tam G AA1600</t>
  </si>
  <si>
    <t>Macacão BR Antipo c/capuz tam XG AA1600</t>
  </si>
  <si>
    <t>Macacão BR Antipo c/capuz tam XXG AA1600</t>
  </si>
  <si>
    <t>Touca</t>
  </si>
  <si>
    <t>Álcool Gel 70% (Fr. 500ml)</t>
  </si>
  <si>
    <t>Álcool Gel 70% (Fr. 150ml)</t>
  </si>
  <si>
    <t>Álcool Gel 70% (Galão 5 litros)</t>
  </si>
  <si>
    <t>Protetor Facial - Face Shield</t>
  </si>
  <si>
    <t>Máscaras descartáveis</t>
  </si>
  <si>
    <t>FAGRON - SM EMPREENDIMENTOS FARMACEUTICOS LTDA</t>
  </si>
  <si>
    <t>44.015.477/0008-92</t>
  </si>
  <si>
    <t>KIT TESTES COVID-19 100 CAIXAS COM 40 UNIDADES</t>
  </si>
  <si>
    <t>NF 407.848</t>
  </si>
  <si>
    <t>POLICIA MILITAR ESTADO DE SP</t>
  </si>
  <si>
    <t>KIT EXAME LABORATORIAL</t>
  </si>
  <si>
    <t>BDF NIVEA LTDA</t>
  </si>
  <si>
    <t>POTE CREME NIVEA - 145G</t>
  </si>
  <si>
    <t>61.189.445/0001-56</t>
  </si>
  <si>
    <t>Kit Exame Laboratoria - Teste Rápido IGG IGM</t>
  </si>
  <si>
    <t>NOTA FISCAL Nº 18986</t>
  </si>
  <si>
    <t>FUNDAÇÃO BUTANTAN</t>
  </si>
  <si>
    <t xml:space="preserve">Gelox Reutilizável Rígido </t>
  </si>
  <si>
    <t>ESTADO DE SÃO PAULO - UNIDADES DISPENSADORA TENENTE PENA - UDTP</t>
  </si>
  <si>
    <t>TABLET T295N GALAXY - CANETA CAPACITIVA-CAPA PROTETORA</t>
  </si>
  <si>
    <t>CONCENTRADOR DE OXIGÊNIO: MARCA PHILIPS</t>
  </si>
  <si>
    <t>ESTADO DE SÃO PAULO - DEPARTAMENTO REGIONAL DE SAÚDE I - DRS-1 - Grande São Paulo</t>
  </si>
  <si>
    <t>Máscara Facial N95 - Lote: 20200521</t>
  </si>
  <si>
    <t>Protetor Facial Face Shild - Lote D2550</t>
  </si>
  <si>
    <t>00.394.544/0008-51</t>
  </si>
  <si>
    <t>GOVERNO FEDERAL                         MINISTÉRIO DA SAÚDE</t>
  </si>
  <si>
    <t>Nota de Fornecimento - Pedido nº 344971</t>
  </si>
  <si>
    <t>Nota de Fornecimento - Pedido nº 346523</t>
  </si>
  <si>
    <t>Nota de Fornecimento - Pedido nº 346516</t>
  </si>
  <si>
    <t>Nota de Fornecimento - Pedido nº 346595</t>
  </si>
  <si>
    <t>Freezer Vertical 1 porta, 62 L 127V</t>
  </si>
  <si>
    <t>Pedestal para Ventilador Artificial Eletrônico UTI – Lifmed</t>
  </si>
  <si>
    <t>Ventilador Artificial Eletrônico UTI – Lifmed</t>
  </si>
  <si>
    <t>Ventilador Artificial Eletrônico UTI – Russer</t>
  </si>
  <si>
    <t xml:space="preserve">ROYAL MARCK COMERCIAL LTDA </t>
  </si>
  <si>
    <t>01.487.054/0001-96</t>
  </si>
  <si>
    <t>Litro</t>
  </si>
  <si>
    <t>Nota Fiscal: 189.143</t>
  </si>
  <si>
    <t>Cânula Nasal - Adulto (marca: Air Liquid Brasil Ltda)</t>
  </si>
  <si>
    <t>Concentrador de Oxigênio 120v, sem OPI (marca: Air Liquid Brasil Ltda)</t>
  </si>
  <si>
    <t>Umidificador Completo para oxigênio (marca: Air Liquid Brasil Ltda)</t>
  </si>
  <si>
    <t>Nota de Fornecimento - Pedido nº 358594</t>
  </si>
  <si>
    <t>Soluprat Roupas Enzimático (Detergente Enzimático para Roupas Hospitalares) - Lote: 8582RM26116</t>
  </si>
  <si>
    <t>Nota de Fornecimento - Pedido nº 344971 - NIR 114/2021</t>
  </si>
  <si>
    <t>Nota de Fornecimento - Pedido nº 346516 - NIR 114/2021</t>
  </si>
  <si>
    <t>Nota de Fornecimento - Pedido nº 346523 - NIR 114/2021</t>
  </si>
  <si>
    <t>Nota de Fornecimento - Pedido nº 346595 - NIR 114/2021</t>
  </si>
  <si>
    <t>46.374.500/0252-60</t>
  </si>
  <si>
    <t>Ventilador Pulmonar AX400 - Comen / Aparelho de Anestesia AX400 - Comen</t>
  </si>
  <si>
    <t>Ventilador Pumonar Luft 3 - Leistung</t>
  </si>
  <si>
    <t>TERMO DE DOAÇÃO - Requisião de entrega nº 18082020-01</t>
  </si>
  <si>
    <t>Ventilador Pulmonar Carmel - Takaoka</t>
  </si>
  <si>
    <t>PROCESSO ADMINISTRATIVO</t>
  </si>
  <si>
    <t>DESCRIÇÃO</t>
  </si>
  <si>
    <t>NÚMERO DO PATRIMÔNIO DO ESTADO</t>
  </si>
  <si>
    <t>NÚMERO DE SÉRIE</t>
  </si>
  <si>
    <t>VALOR DECLARADO</t>
  </si>
  <si>
    <t>RECEBIMENTO</t>
  </si>
  <si>
    <t>LOCALIZAÇÃO ATUAL</t>
  </si>
  <si>
    <t>DOCUMENTO</t>
  </si>
  <si>
    <t>DATA</t>
  </si>
  <si>
    <t>PATRIMÔNIO</t>
  </si>
  <si>
    <t>X4200617003C</t>
  </si>
  <si>
    <t>18082020-01</t>
  </si>
  <si>
    <t>-</t>
  </si>
  <si>
    <t>X4200516008C</t>
  </si>
  <si>
    <t>X4200516010C</t>
  </si>
  <si>
    <t>X4200617014C</t>
  </si>
  <si>
    <t>X4200617015C</t>
  </si>
  <si>
    <t>X4200516015C</t>
  </si>
  <si>
    <t>X4200617004C</t>
  </si>
  <si>
    <t>X4200516004C</t>
  </si>
  <si>
    <t>X4200517206C</t>
  </si>
  <si>
    <t>X4200516013C</t>
  </si>
  <si>
    <t>Ventilador Pulmonar Luft 3</t>
  </si>
  <si>
    <t>F20284</t>
  </si>
  <si>
    <t>F20272</t>
  </si>
  <si>
    <t>F20620</t>
  </si>
  <si>
    <t>F20549</t>
  </si>
  <si>
    <t>F20535</t>
  </si>
  <si>
    <t>F20616</t>
  </si>
  <si>
    <t>F20265</t>
  </si>
  <si>
    <t>F20619</t>
  </si>
  <si>
    <t>F20266</t>
  </si>
  <si>
    <t>F20633</t>
  </si>
  <si>
    <t>F20507</t>
  </si>
  <si>
    <t>F20518</t>
  </si>
  <si>
    <t>F20627</t>
  </si>
  <si>
    <t>F20554</t>
  </si>
  <si>
    <t>F20625</t>
  </si>
  <si>
    <t>F20520</t>
  </si>
  <si>
    <t>F20634</t>
  </si>
  <si>
    <t>F20629</t>
  </si>
  <si>
    <t>F20638</t>
  </si>
  <si>
    <t>F20623</t>
  </si>
  <si>
    <t>F20637</t>
  </si>
  <si>
    <t>F20639</t>
  </si>
  <si>
    <t>F20635</t>
  </si>
  <si>
    <t>F20502</t>
  </si>
  <si>
    <t>F20624</t>
  </si>
  <si>
    <t>F20537</t>
  </si>
  <si>
    <t>F20292</t>
  </si>
  <si>
    <t>F20285</t>
  </si>
  <si>
    <t>F20553</t>
  </si>
  <si>
    <t>F20503</t>
  </si>
  <si>
    <t>Ventilador Pulmonar OXYMAG</t>
  </si>
  <si>
    <t>SAMU</t>
  </si>
  <si>
    <t>Ofício NAP nº 101/2020</t>
  </si>
  <si>
    <t>Atestado de Recebimento</t>
  </si>
  <si>
    <t>TOTAL GERAL</t>
  </si>
  <si>
    <t>MOVIMENTO UNIDOS PELA VACINA</t>
  </si>
  <si>
    <t>Impressora Multifuncional HP Desjet Ink Advantage 2774 com wi-fi</t>
  </si>
  <si>
    <t>Nota Fiscal nº 003.433.053</t>
  </si>
  <si>
    <t>Nota Fiscal nº 004.053.016</t>
  </si>
  <si>
    <t>GOVERNO DO ESTADO DE SÃO PAULO</t>
  </si>
  <si>
    <t>Concentradores de Oxigênio, marca YUWELL, Modelo 8F-5AW, série: 210202429 e 210202517, acompanhado de 10 (Dez) Cânulas + 10 Umidificadores</t>
  </si>
  <si>
    <t>RECIBO DE RETIRADA DE EQUIPAMENTO</t>
  </si>
  <si>
    <t>MUNICÍPIO DE SANTOS SANDRÉ/SP</t>
  </si>
  <si>
    <t>01.612.511/0001-27</t>
  </si>
  <si>
    <t>Teste Rápido - GENEDIA</t>
  </si>
  <si>
    <t>Ofício nº 118/2021</t>
  </si>
  <si>
    <t xml:space="preserve">FUNDACAO BUTANTAN </t>
  </si>
  <si>
    <t>Teste Antígeno HILAB</t>
  </si>
  <si>
    <t>Nota Fiscal nº 22916</t>
  </si>
  <si>
    <t>Caixa Térmica PP</t>
  </si>
  <si>
    <t>Caixa Térmica GD</t>
  </si>
  <si>
    <t>Nota Fiscal nº 1553</t>
  </si>
  <si>
    <t xml:space="preserve">Máscara Tripla </t>
  </si>
  <si>
    <t>Protetor Facial</t>
  </si>
  <si>
    <t>OFÍCIO SEM NÚMERO</t>
  </si>
  <si>
    <t>Nota Fiscal nº 22705</t>
  </si>
  <si>
    <t xml:space="preserve">DBR COMERCIO E IMPORTACAO DE MATERIAL MEDICO HOSPITALAR LTDA </t>
  </si>
  <si>
    <t>08.396.572/0001-43</t>
  </si>
  <si>
    <t>Kits Covid IgG/lgM – Imunicromatográfico c/25 testes cada kit da Maca MP do Lote 2006091</t>
  </si>
  <si>
    <t>Testes de Detecção para COVID-19 c/ 25 testes</t>
  </si>
  <si>
    <t>Nota Fiscal nº 22433</t>
  </si>
  <si>
    <t>Kit</t>
  </si>
  <si>
    <t>Nota Fiscal nº 22509</t>
  </si>
  <si>
    <t>Equipamento Hilab</t>
  </si>
  <si>
    <t>Kit Exame Laboratorial  - Teste rápido IGG IGM</t>
  </si>
  <si>
    <t>CONTROLE</t>
  </si>
  <si>
    <t>NIR</t>
  </si>
  <si>
    <t>SB 85305/2021</t>
  </si>
  <si>
    <t>471/2021</t>
  </si>
  <si>
    <t>SB 81558/2020</t>
  </si>
  <si>
    <t>010/2021</t>
  </si>
  <si>
    <t>Nota Fiscal nº 23176</t>
  </si>
  <si>
    <t>Nota Fiscal nº 23360</t>
  </si>
  <si>
    <t>Kit para detecção qualitativa de antígenos de SARS-COV-2</t>
  </si>
  <si>
    <t>Documento de transferência nº 667193</t>
  </si>
  <si>
    <t>Equipamentos Hilab</t>
  </si>
  <si>
    <t>Nota Fiscal nº 23497</t>
  </si>
  <si>
    <t>00.002.012/9999-26</t>
  </si>
  <si>
    <t>KIT</t>
  </si>
  <si>
    <t>SECRETARIA DE ESTADO DA SAÚDE (GGA-CCD)</t>
  </si>
  <si>
    <t>kit Teste Rapido Elisa ANTI-SARS-COV (caixa com 20 unid)</t>
  </si>
  <si>
    <t xml:space="preserve">Documento de Transferência nº 686672 </t>
  </si>
  <si>
    <t>Documento de Transferência nº 678000</t>
  </si>
  <si>
    <t>kit Teste Rapido Elisa ANTI-SARS-COV (caixa com 25 unid)</t>
  </si>
  <si>
    <t>Tubo de Falcon</t>
  </si>
  <si>
    <t>Haste Swab plastico p/ coleta</t>
  </si>
  <si>
    <t>kit Teste Rapido Elisa ANTI-SARS-COV (caixa com 10 unid) - HYLAB</t>
  </si>
  <si>
    <t>Formulário de Envio de Materiais datado de 20/01/2022 - sem número / Nota de Recebimento de Material - 5F 5/2022</t>
  </si>
  <si>
    <t>Recibo 0/2022 /  Nota de Recebimento de Material - 5F 8/2022</t>
  </si>
  <si>
    <t>ÚLTIMA ATUALIZAÇÃO: 25/02/2022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</si>
</sst>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dd/mm/yy;@"/>
    <numFmt numFmtId="166" formatCode="#,##0.0000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333333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11"/>
      <color rgb="FF33333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CC00"/>
        <bgColor indexed="64"/>
      </patternFill>
    </fill>
  </fills>
  <borders count="1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9" fillId="0" borderId="0" xfId="0" applyFont="1"/>
    <xf numFmtId="0" fontId="9" fillId="0" borderId="1" xfId="0" applyFont="1" applyBorder="1"/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5" borderId="1" xfId="0" applyFont="1" applyFill="1" applyBorder="1"/>
    <xf numFmtId="0" fontId="9" fillId="5" borderId="0" xfId="0" applyFont="1" applyFill="1"/>
    <xf numFmtId="0" fontId="9" fillId="6" borderId="0" xfId="0" applyFont="1" applyFill="1"/>
    <xf numFmtId="0" fontId="9" fillId="6" borderId="1" xfId="0" applyFont="1" applyFill="1" applyBorder="1"/>
    <xf numFmtId="3" fontId="1" fillId="0" borderId="7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9" fillId="0" borderId="0" xfId="0" applyFont="1" applyFill="1"/>
    <xf numFmtId="0" fontId="8" fillId="0" borderId="0" xfId="0" applyFont="1" applyFill="1"/>
    <xf numFmtId="3" fontId="0" fillId="0" borderId="0" xfId="0" applyNumberFormat="1" applyFill="1" applyAlignment="1">
      <alignment horizontal="center" vertical="center"/>
    </xf>
    <xf numFmtId="0" fontId="0" fillId="0" borderId="0" xfId="0" applyFill="1"/>
    <xf numFmtId="0" fontId="3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1" fillId="13" borderId="1" xfId="0" applyFont="1" applyFill="1" applyBorder="1" applyAlignment="1">
      <alignment horizontal="center" vertical="center"/>
    </xf>
    <xf numFmtId="165" fontId="11" fillId="13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 wrapText="1"/>
    </xf>
    <xf numFmtId="1" fontId="11" fillId="13" borderId="1" xfId="0" applyNumberFormat="1" applyFont="1" applyFill="1" applyBorder="1" applyAlignment="1">
      <alignment horizontal="center" vertical="center" wrapText="1"/>
    </xf>
    <xf numFmtId="3" fontId="11" fillId="13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vertical="center"/>
    </xf>
    <xf numFmtId="1" fontId="12" fillId="9" borderId="1" xfId="0" applyNumberFormat="1" applyFont="1" applyFill="1" applyBorder="1" applyAlignment="1">
      <alignment horizontal="center" vertical="center"/>
    </xf>
    <xf numFmtId="4" fontId="12" fillId="9" borderId="1" xfId="0" applyNumberFormat="1" applyFont="1" applyFill="1" applyBorder="1" applyAlignment="1">
      <alignment horizontal="center" vertical="center"/>
    </xf>
    <xf numFmtId="165" fontId="12" fillId="9" borderId="1" xfId="0" applyNumberFormat="1" applyFont="1" applyFill="1" applyBorder="1" applyAlignment="1">
      <alignment horizontal="center" vertical="center"/>
    </xf>
    <xf numFmtId="3" fontId="12" fillId="9" borderId="1" xfId="0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vertical="center"/>
    </xf>
    <xf numFmtId="165" fontId="12" fillId="10" borderId="1" xfId="0" applyNumberFormat="1" applyFont="1" applyFill="1" applyBorder="1" applyAlignment="1">
      <alignment horizontal="center" vertical="center"/>
    </xf>
    <xf numFmtId="3" fontId="12" fillId="10" borderId="1" xfId="0" applyNumberFormat="1" applyFont="1" applyFill="1" applyBorder="1" applyAlignment="1">
      <alignment horizontal="center" vertical="center"/>
    </xf>
    <xf numFmtId="3" fontId="12" fillId="10" borderId="4" xfId="0" applyNumberFormat="1" applyFont="1" applyFill="1" applyBorder="1" applyAlignment="1">
      <alignment horizontal="center" vertical="center"/>
    </xf>
    <xf numFmtId="17" fontId="12" fillId="10" borderId="1" xfId="0" applyNumberFormat="1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vertical="center" wrapText="1"/>
    </xf>
    <xf numFmtId="1" fontId="12" fillId="10" borderId="1" xfId="0" applyNumberFormat="1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vertical="center"/>
    </xf>
    <xf numFmtId="1" fontId="12" fillId="11" borderId="1" xfId="0" applyNumberFormat="1" applyFont="1" applyFill="1" applyBorder="1" applyAlignment="1">
      <alignment horizontal="center" vertical="center"/>
    </xf>
    <xf numFmtId="4" fontId="12" fillId="11" borderId="1" xfId="0" applyNumberFormat="1" applyFont="1" applyFill="1" applyBorder="1" applyAlignment="1">
      <alignment horizontal="center" vertical="center"/>
    </xf>
    <xf numFmtId="165" fontId="12" fillId="11" borderId="1" xfId="0" applyNumberFormat="1" applyFont="1" applyFill="1" applyBorder="1" applyAlignment="1">
      <alignment horizontal="center" vertical="center"/>
    </xf>
    <xf numFmtId="3" fontId="12" fillId="11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165" fontId="12" fillId="3" borderId="1" xfId="0" applyNumberFormat="1" applyFont="1" applyFill="1" applyBorder="1" applyAlignment="1">
      <alignment horizontal="center" vertical="center"/>
    </xf>
    <xf numFmtId="3" fontId="12" fillId="3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vertical="center" wrapText="1"/>
    </xf>
    <xf numFmtId="4" fontId="12" fillId="4" borderId="1" xfId="0" applyNumberFormat="1" applyFont="1" applyFill="1" applyBorder="1" applyAlignment="1">
      <alignment horizontal="center" vertical="center"/>
    </xf>
    <xf numFmtId="165" fontId="12" fillId="4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horizontal="center" vertical="center"/>
    </xf>
    <xf numFmtId="0" fontId="12" fillId="12" borderId="1" xfId="0" applyFont="1" applyFill="1" applyBorder="1" applyAlignment="1">
      <alignment vertical="center" wrapText="1"/>
    </xf>
    <xf numFmtId="1" fontId="12" fillId="12" borderId="1" xfId="0" applyNumberFormat="1" applyFont="1" applyFill="1" applyBorder="1" applyAlignment="1">
      <alignment horizontal="center" vertical="center"/>
    </xf>
    <xf numFmtId="4" fontId="12" fillId="12" borderId="1" xfId="0" applyNumberFormat="1" applyFont="1" applyFill="1" applyBorder="1" applyAlignment="1">
      <alignment horizontal="center" vertical="center"/>
    </xf>
    <xf numFmtId="165" fontId="12" fillId="12" borderId="1" xfId="0" applyNumberFormat="1" applyFont="1" applyFill="1" applyBorder="1" applyAlignment="1">
      <alignment horizontal="center" vertical="center"/>
    </xf>
    <xf numFmtId="3" fontId="12" fillId="12" borderId="4" xfId="0" applyNumberFormat="1" applyFont="1" applyFill="1" applyBorder="1" applyAlignment="1">
      <alignment horizontal="center" vertical="center"/>
    </xf>
    <xf numFmtId="3" fontId="12" fillId="12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3" fillId="14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 wrapText="1"/>
    </xf>
    <xf numFmtId="1" fontId="11" fillId="13" borderId="1" xfId="0" applyNumberFormat="1" applyFont="1" applyFill="1" applyBorder="1" applyAlignment="1">
      <alignment horizontal="center" vertical="center" wrapText="1"/>
    </xf>
    <xf numFmtId="0" fontId="11" fillId="9" borderId="5" xfId="0" applyFont="1" applyFill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4" fontId="11" fillId="13" borderId="2" xfId="0" applyNumberFormat="1" applyFont="1" applyFill="1" applyBorder="1" applyAlignment="1">
      <alignment horizontal="center" vertical="center" wrapText="1"/>
    </xf>
    <xf numFmtId="4" fontId="11" fillId="13" borderId="4" xfId="0" applyNumberFormat="1" applyFont="1" applyFill="1" applyBorder="1" applyAlignment="1">
      <alignment horizontal="center" vertical="center" wrapText="1"/>
    </xf>
    <xf numFmtId="0" fontId="11" fillId="13" borderId="5" xfId="0" applyFont="1" applyFill="1" applyBorder="1" applyAlignment="1">
      <alignment horizontal="center" vertical="center"/>
    </xf>
    <xf numFmtId="0" fontId="11" fillId="13" borderId="6" xfId="0" applyFont="1" applyFill="1" applyBorder="1" applyAlignment="1">
      <alignment horizontal="center" vertical="center"/>
    </xf>
    <xf numFmtId="0" fontId="11" fillId="13" borderId="7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left" vertical="center"/>
    </xf>
    <xf numFmtId="0" fontId="1" fillId="7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00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1%20-%20Trabalho/2020/1%20-%20Secretaria%20de%20Sa&#250;de/1%20-%20TCESP/2021/4%20-%20Contas%20do%20Exerc&#237;cio%20de%202021/Acompanhamento%20Especial%20COVID-19/MO%2039912-2021%20-%20Outubro%20de%202021/2%20-%20Subs&#237;dios%20das%20&#225;reas%20t&#233;cnicas/Ventiladores%20Pulmonares%20do%20Estado.xlsx?B9A7072E" TargetMode="External"/><Relationship Id="rId1" Type="http://schemas.openxmlformats.org/officeDocument/2006/relationships/externalLinkPath" Target="file:///\\B9A7072E\Ventiladores%20Pulmonares%20do%20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ário"/>
      <sheetName val="Questionário M"/>
      <sheetName val="1º Pedido de esclarecimento"/>
      <sheetName val="ESTADO - Controle"/>
      <sheetName val="ESTADO - Resumo"/>
      <sheetName val="UNIÂO"/>
      <sheetName val="UNIÂO - Controle"/>
    </sheetNames>
    <sheetDataSet>
      <sheetData sheetId="0">
        <row r="2">
          <cell r="B2" t="str">
            <v>Hospital de Urgência</v>
          </cell>
        </row>
        <row r="3">
          <cell r="B3" t="str">
            <v>Hospital de Urgência</v>
          </cell>
        </row>
        <row r="4">
          <cell r="B4" t="str">
            <v>Hospital de Urgência</v>
          </cell>
        </row>
        <row r="5">
          <cell r="B5" t="str">
            <v>Hospital de Urgência</v>
          </cell>
        </row>
        <row r="6">
          <cell r="B6" t="str">
            <v>Hospital de Urgência</v>
          </cell>
        </row>
        <row r="7">
          <cell r="B7" t="str">
            <v>Hospital de Urgência</v>
          </cell>
        </row>
        <row r="8">
          <cell r="B8" t="str">
            <v>Hospital de Urgência</v>
          </cell>
        </row>
        <row r="9">
          <cell r="B9" t="str">
            <v>Hospital de Urgência</v>
          </cell>
        </row>
        <row r="10">
          <cell r="B10" t="str">
            <v>Hospital de Urgência</v>
          </cell>
        </row>
        <row r="11">
          <cell r="B11" t="str">
            <v>Hospital de Urgência</v>
          </cell>
        </row>
        <row r="12">
          <cell r="B12" t="str">
            <v>Hospital de Urgência</v>
          </cell>
        </row>
        <row r="13">
          <cell r="B13" t="str">
            <v>Hospital de Urgência</v>
          </cell>
        </row>
        <row r="14">
          <cell r="B14" t="str">
            <v>Hospital de Urgência</v>
          </cell>
        </row>
        <row r="15">
          <cell r="B15" t="str">
            <v>Hospital de Urgência</v>
          </cell>
        </row>
        <row r="16">
          <cell r="B16" t="str">
            <v>Hospital de Urgência</v>
          </cell>
        </row>
        <row r="17">
          <cell r="B17" t="str">
            <v>Hospital de Urgência</v>
          </cell>
        </row>
        <row r="18">
          <cell r="B18" t="str">
            <v>Hospital de Urgência</v>
          </cell>
        </row>
        <row r="19">
          <cell r="B19" t="str">
            <v>Hospital de Urgência</v>
          </cell>
        </row>
        <row r="20">
          <cell r="B20" t="str">
            <v>Hospital de Urgência</v>
          </cell>
        </row>
        <row r="21">
          <cell r="B21" t="str">
            <v>Hospital de Urgência</v>
          </cell>
        </row>
        <row r="22">
          <cell r="B22" t="str">
            <v>Hospital de Urgência</v>
          </cell>
        </row>
        <row r="23">
          <cell r="B23" t="str">
            <v>Hospital de Urgência</v>
          </cell>
        </row>
        <row r="24">
          <cell r="B24" t="str">
            <v>Hospital de Urgência</v>
          </cell>
        </row>
        <row r="25">
          <cell r="B25" t="str">
            <v>Hospital de Urgência</v>
          </cell>
        </row>
        <row r="26">
          <cell r="B26" t="str">
            <v>Hospital de Urgência</v>
          </cell>
        </row>
        <row r="27">
          <cell r="B27" t="str">
            <v>Hospital de Urgência</v>
          </cell>
        </row>
        <row r="28">
          <cell r="B28" t="str">
            <v>Hospital de Urgência</v>
          </cell>
        </row>
        <row r="29">
          <cell r="B29" t="str">
            <v>Hospital de Urgência</v>
          </cell>
        </row>
        <row r="30">
          <cell r="B30" t="str">
            <v>Hospital de Urgência</v>
          </cell>
        </row>
        <row r="31">
          <cell r="B31" t="str">
            <v>Hospital de Urgência</v>
          </cell>
        </row>
        <row r="32">
          <cell r="B32" t="str">
            <v>Hospital de Urgência</v>
          </cell>
        </row>
        <row r="33">
          <cell r="B33" t="str">
            <v>Hospital de Urgência</v>
          </cell>
        </row>
        <row r="34">
          <cell r="B34" t="str">
            <v>Hospital de Urgência</v>
          </cell>
        </row>
        <row r="35">
          <cell r="B35" t="str">
            <v>Hospital de Urgência</v>
          </cell>
        </row>
        <row r="36">
          <cell r="B36" t="str">
            <v>Hospital de Urgência</v>
          </cell>
        </row>
        <row r="37">
          <cell r="B37" t="str">
            <v>Hospital de Urgência</v>
          </cell>
        </row>
        <row r="38">
          <cell r="B38" t="str">
            <v>Hospital de Urgência</v>
          </cell>
        </row>
        <row r="39">
          <cell r="B39" t="str">
            <v>Hospital de Urgência</v>
          </cell>
        </row>
        <row r="40">
          <cell r="B40" t="str">
            <v>Hospital de Urgência</v>
          </cell>
        </row>
        <row r="41">
          <cell r="B41" t="str">
            <v>Hospital de Urgência</v>
          </cell>
        </row>
        <row r="42">
          <cell r="B42" t="str">
            <v>Hospital de Urgência</v>
          </cell>
        </row>
        <row r="43">
          <cell r="B43" t="str">
            <v>Hospital de Urgência</v>
          </cell>
        </row>
        <row r="44">
          <cell r="B44" t="str">
            <v>Hospital de Urgência</v>
          </cell>
        </row>
        <row r="45">
          <cell r="B45" t="str">
            <v>Hospital de Urgência</v>
          </cell>
        </row>
        <row r="46">
          <cell r="B46" t="str">
            <v>Hospital de Urgência</v>
          </cell>
        </row>
        <row r="47">
          <cell r="B47" t="str">
            <v>Hospital de Urgência</v>
          </cell>
        </row>
        <row r="48">
          <cell r="B48" t="str">
            <v>Hospital de Urgência</v>
          </cell>
        </row>
        <row r="49">
          <cell r="B49" t="str">
            <v>Hospital de Urgência</v>
          </cell>
        </row>
        <row r="50">
          <cell r="B50" t="str">
            <v>Hospital de Urgência</v>
          </cell>
        </row>
        <row r="51">
          <cell r="B51" t="str">
            <v>Hospital de Urgência</v>
          </cell>
        </row>
        <row r="52">
          <cell r="B52" t="str">
            <v>Hospital de Urgência</v>
          </cell>
        </row>
        <row r="53">
          <cell r="B53" t="str">
            <v>Hospital de Urgência</v>
          </cell>
        </row>
        <row r="54">
          <cell r="B54" t="str">
            <v>Hospital de Urgência</v>
          </cell>
        </row>
        <row r="55">
          <cell r="B55" t="str">
            <v>Hospital de Urgência</v>
          </cell>
        </row>
        <row r="56">
          <cell r="B56" t="str">
            <v>Hospital de Urgência</v>
          </cell>
        </row>
        <row r="57">
          <cell r="B57" t="str">
            <v>Hospital de Urgência</v>
          </cell>
        </row>
        <row r="58">
          <cell r="B58" t="str">
            <v>Hospital de Urgência</v>
          </cell>
        </row>
        <row r="59">
          <cell r="B59" t="str">
            <v>Hospital de Urgência</v>
          </cell>
        </row>
        <row r="60">
          <cell r="B60" t="str">
            <v>Hospital de Urgência</v>
          </cell>
        </row>
        <row r="61">
          <cell r="B61" t="str">
            <v>Hospital de Urgência</v>
          </cell>
        </row>
        <row r="62">
          <cell r="B62" t="str">
            <v>Hospital de Urgência</v>
          </cell>
        </row>
        <row r="63">
          <cell r="B63" t="str">
            <v>Hospital de Urgência</v>
          </cell>
        </row>
        <row r="64">
          <cell r="B64" t="str">
            <v>Hospital de Urgência</v>
          </cell>
        </row>
        <row r="65">
          <cell r="B65" t="str">
            <v>Hospital de Urgência</v>
          </cell>
        </row>
        <row r="66">
          <cell r="B66" t="str">
            <v>Hospital de Urgência</v>
          </cell>
        </row>
        <row r="67">
          <cell r="B67" t="str">
            <v>Hospital de Urgência</v>
          </cell>
        </row>
        <row r="68">
          <cell r="B68" t="str">
            <v>Hospital de Urgência</v>
          </cell>
        </row>
        <row r="69">
          <cell r="B69" t="str">
            <v>Hospital de Urgência</v>
          </cell>
        </row>
        <row r="70">
          <cell r="B70" t="str">
            <v>Hospital de Urgência</v>
          </cell>
        </row>
        <row r="71">
          <cell r="B71" t="str">
            <v>Hospital de Urgência</v>
          </cell>
        </row>
        <row r="72">
          <cell r="B72" t="str">
            <v>Hospital Anchieta</v>
          </cell>
        </row>
        <row r="73">
          <cell r="B73" t="str">
            <v>Hospital Anchieta</v>
          </cell>
        </row>
        <row r="74">
          <cell r="B74" t="str">
            <v>Hospital Anchieta</v>
          </cell>
        </row>
        <row r="75">
          <cell r="B75" t="str">
            <v>Hospital Anchieta</v>
          </cell>
        </row>
        <row r="76">
          <cell r="B76" t="str">
            <v>Hospital Anchieta</v>
          </cell>
        </row>
        <row r="77">
          <cell r="B77" t="str">
            <v>Hospital Anchieta</v>
          </cell>
        </row>
        <row r="78">
          <cell r="B78" t="str">
            <v>Hospital Anchieta</v>
          </cell>
        </row>
        <row r="79">
          <cell r="B79" t="str">
            <v>Hospital Anchieta</v>
          </cell>
        </row>
        <row r="80">
          <cell r="B80" t="str">
            <v>Hospital Anchieta</v>
          </cell>
        </row>
        <row r="81">
          <cell r="B81" t="str">
            <v>Hospital Anchieta</v>
          </cell>
        </row>
        <row r="82">
          <cell r="B82" t="str">
            <v>Hospital Anchieta</v>
          </cell>
        </row>
        <row r="83">
          <cell r="B83" t="str">
            <v>Hospital Anchieta</v>
          </cell>
        </row>
        <row r="84">
          <cell r="B84" t="str">
            <v>Hospital Anchieta</v>
          </cell>
        </row>
        <row r="85">
          <cell r="B85" t="str">
            <v>Hospital Anchieta</v>
          </cell>
        </row>
        <row r="86">
          <cell r="B86" t="str">
            <v>Hospital Anchieta</v>
          </cell>
        </row>
        <row r="87">
          <cell r="B87" t="str">
            <v>Hospital Anchieta</v>
          </cell>
        </row>
        <row r="88">
          <cell r="B88" t="str">
            <v>Hospital Anchieta</v>
          </cell>
        </row>
        <row r="89">
          <cell r="B89" t="str">
            <v>Hospital Anchieta</v>
          </cell>
        </row>
        <row r="90">
          <cell r="B90" t="str">
            <v>Hospital Anchieta</v>
          </cell>
        </row>
        <row r="91">
          <cell r="B91" t="str">
            <v>Hospital Anchieta</v>
          </cell>
        </row>
        <row r="92">
          <cell r="B92" t="str">
            <v>Hospital de Urgência</v>
          </cell>
        </row>
        <row r="93">
          <cell r="B93" t="str">
            <v>Hospital de Urgência</v>
          </cell>
        </row>
        <row r="94">
          <cell r="B94" t="str">
            <v>Hospital de Urgência</v>
          </cell>
        </row>
        <row r="95">
          <cell r="B95" t="str">
            <v>Hospital de Urgência</v>
          </cell>
        </row>
        <row r="96">
          <cell r="B96" t="str">
            <v>Hospital de Urgência</v>
          </cell>
        </row>
        <row r="97">
          <cell r="B97" t="str">
            <v>Hospital de Urgência</v>
          </cell>
        </row>
        <row r="98">
          <cell r="B98" t="str">
            <v>Hospital de Urgência</v>
          </cell>
        </row>
        <row r="99">
          <cell r="B99" t="str">
            <v>Hospital de Urgência</v>
          </cell>
        </row>
        <row r="100">
          <cell r="B100" t="str">
            <v>Hospital de Urgência</v>
          </cell>
        </row>
        <row r="101">
          <cell r="B101" t="str">
            <v>Hospital de Urgência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5"/>
  <sheetViews>
    <sheetView tabSelected="1" topLeftCell="A367" workbookViewId="0">
      <selection activeCell="A385" sqref="A385:I385"/>
    </sheetView>
  </sheetViews>
  <sheetFormatPr defaultColWidth="0" defaultRowHeight="15.75" x14ac:dyDescent="0.25"/>
  <cols>
    <col min="1" max="1" width="7.140625" style="1" bestFit="1" customWidth="1"/>
    <col min="2" max="2" width="39.42578125" style="2" customWidth="1"/>
    <col min="3" max="3" width="20" style="2" bestFit="1" customWidth="1"/>
    <col min="4" max="4" width="56" style="2" bestFit="1" customWidth="1"/>
    <col min="5" max="5" width="14.28515625" style="3" bestFit="1" customWidth="1"/>
    <col min="6" max="6" width="14.28515625" style="4" bestFit="1" customWidth="1"/>
    <col min="7" max="7" width="15.42578125" style="4" bestFit="1" customWidth="1"/>
    <col min="8" max="8" width="15.28515625" style="2" customWidth="1"/>
    <col min="9" max="9" width="22.7109375" style="2" bestFit="1" customWidth="1"/>
    <col min="10" max="13" width="9.140625" style="2" hidden="1" customWidth="1"/>
    <col min="14" max="14" width="38.5703125" style="2" hidden="1" customWidth="1"/>
    <col min="15" max="18" width="0" style="2" hidden="1" customWidth="1"/>
    <col min="19" max="16384" width="9.140625" style="2" hidden="1"/>
  </cols>
  <sheetData>
    <row r="1" spans="1:9" ht="33" thickTop="1" thickBot="1" x14ac:dyDescent="0.3">
      <c r="A1" s="12" t="s">
        <v>0</v>
      </c>
      <c r="B1" s="22" t="s">
        <v>1</v>
      </c>
      <c r="C1" s="12" t="s">
        <v>2</v>
      </c>
      <c r="D1" s="13" t="s">
        <v>22</v>
      </c>
      <c r="E1" s="12" t="s">
        <v>49</v>
      </c>
      <c r="F1" s="14" t="s">
        <v>7</v>
      </c>
      <c r="G1" s="15" t="s">
        <v>8</v>
      </c>
      <c r="H1" s="15" t="s">
        <v>9</v>
      </c>
      <c r="I1" s="12" t="s">
        <v>3</v>
      </c>
    </row>
    <row r="2" spans="1:9" ht="17.25" customHeight="1" thickTop="1" thickBot="1" x14ac:dyDescent="0.3">
      <c r="A2" s="222">
        <v>1</v>
      </c>
      <c r="B2" s="221" t="s">
        <v>4</v>
      </c>
      <c r="C2" s="221" t="s">
        <v>5</v>
      </c>
      <c r="D2" s="5" t="s">
        <v>6</v>
      </c>
      <c r="E2" s="5"/>
      <c r="F2" s="6">
        <v>11630</v>
      </c>
      <c r="G2" s="7">
        <v>7.6</v>
      </c>
      <c r="H2" s="7">
        <f>F2*G2</f>
        <v>88388</v>
      </c>
      <c r="I2" s="185" t="s">
        <v>16</v>
      </c>
    </row>
    <row r="3" spans="1:9" ht="17.25" thickTop="1" thickBot="1" x14ac:dyDescent="0.3">
      <c r="A3" s="222"/>
      <c r="B3" s="221"/>
      <c r="C3" s="221"/>
      <c r="D3" s="5" t="s">
        <v>10</v>
      </c>
      <c r="E3" s="5"/>
      <c r="F3" s="6">
        <v>54870</v>
      </c>
      <c r="G3" s="7">
        <v>0.32</v>
      </c>
      <c r="H3" s="7">
        <f t="shared" ref="H3:H8" si="0">F3*G3</f>
        <v>17558.400000000001</v>
      </c>
      <c r="I3" s="187"/>
    </row>
    <row r="4" spans="1:9" ht="17.25" thickTop="1" thickBot="1" x14ac:dyDescent="0.3">
      <c r="A4" s="222"/>
      <c r="B4" s="221"/>
      <c r="C4" s="221"/>
      <c r="D4" s="5" t="s">
        <v>12</v>
      </c>
      <c r="E4" s="5"/>
      <c r="F4" s="6">
        <v>105</v>
      </c>
      <c r="G4" s="7">
        <v>72.5</v>
      </c>
      <c r="H4" s="7">
        <f t="shared" si="0"/>
        <v>7612.5</v>
      </c>
      <c r="I4" s="187"/>
    </row>
    <row r="5" spans="1:9" ht="17.25" thickTop="1" thickBot="1" x14ac:dyDescent="0.3">
      <c r="A5" s="222"/>
      <c r="B5" s="221"/>
      <c r="C5" s="221"/>
      <c r="D5" s="5" t="s">
        <v>11</v>
      </c>
      <c r="E5" s="5"/>
      <c r="F5" s="6">
        <v>4800</v>
      </c>
      <c r="G5" s="7">
        <v>4.5</v>
      </c>
      <c r="H5" s="7">
        <f t="shared" si="0"/>
        <v>21600</v>
      </c>
      <c r="I5" s="187"/>
    </row>
    <row r="6" spans="1:9" ht="17.25" thickTop="1" thickBot="1" x14ac:dyDescent="0.3">
      <c r="A6" s="222"/>
      <c r="B6" s="221"/>
      <c r="C6" s="221"/>
      <c r="D6" s="5" t="s">
        <v>13</v>
      </c>
      <c r="E6" s="5"/>
      <c r="F6" s="6">
        <v>76500</v>
      </c>
      <c r="G6" s="7">
        <v>1.1000000000000001</v>
      </c>
      <c r="H6" s="7">
        <f t="shared" si="0"/>
        <v>84150</v>
      </c>
      <c r="I6" s="187"/>
    </row>
    <row r="7" spans="1:9" ht="17.25" thickTop="1" thickBot="1" x14ac:dyDescent="0.3">
      <c r="A7" s="222"/>
      <c r="B7" s="221"/>
      <c r="C7" s="221"/>
      <c r="D7" s="5" t="s">
        <v>14</v>
      </c>
      <c r="E7" s="5"/>
      <c r="F7" s="6">
        <v>666</v>
      </c>
      <c r="G7" s="7">
        <v>2.84</v>
      </c>
      <c r="H7" s="7">
        <f t="shared" si="0"/>
        <v>1891.4399999999998</v>
      </c>
      <c r="I7" s="187"/>
    </row>
    <row r="8" spans="1:9" ht="17.25" thickTop="1" thickBot="1" x14ac:dyDescent="0.3">
      <c r="A8" s="222"/>
      <c r="B8" s="221"/>
      <c r="C8" s="221"/>
      <c r="D8" s="5" t="s">
        <v>15</v>
      </c>
      <c r="E8" s="5"/>
      <c r="F8" s="6">
        <v>135</v>
      </c>
      <c r="G8" s="7">
        <v>41.59</v>
      </c>
      <c r="H8" s="7">
        <f t="shared" si="0"/>
        <v>5614.6500000000005</v>
      </c>
      <c r="I8" s="187"/>
    </row>
    <row r="9" spans="1:9" ht="17.25" thickTop="1" thickBot="1" x14ac:dyDescent="0.3">
      <c r="A9" s="168" t="s">
        <v>9</v>
      </c>
      <c r="B9" s="169"/>
      <c r="C9" s="169"/>
      <c r="D9" s="169"/>
      <c r="E9" s="169"/>
      <c r="F9" s="169"/>
      <c r="G9" s="170"/>
      <c r="H9" s="7">
        <f>SUM(H2:H8)</f>
        <v>226814.99</v>
      </c>
      <c r="I9" s="186"/>
    </row>
    <row r="10" spans="1:9" ht="17.25" thickTop="1" thickBot="1" x14ac:dyDescent="0.3">
      <c r="E10" s="2"/>
      <c r="F10" s="3"/>
      <c r="H10" s="4"/>
    </row>
    <row r="11" spans="1:9" ht="33" thickTop="1" thickBot="1" x14ac:dyDescent="0.3">
      <c r="A11" s="12" t="s">
        <v>0</v>
      </c>
      <c r="B11" s="12" t="s">
        <v>1</v>
      </c>
      <c r="C11" s="12" t="s">
        <v>2</v>
      </c>
      <c r="D11" s="13" t="s">
        <v>22</v>
      </c>
      <c r="E11" s="12" t="s">
        <v>49</v>
      </c>
      <c r="F11" s="14" t="s">
        <v>7</v>
      </c>
      <c r="G11" s="15" t="s">
        <v>8</v>
      </c>
      <c r="H11" s="15" t="s">
        <v>9</v>
      </c>
      <c r="I11" s="12" t="s">
        <v>3</v>
      </c>
    </row>
    <row r="12" spans="1:9" ht="33" customHeight="1" thickTop="1" thickBot="1" x14ac:dyDescent="0.3">
      <c r="A12" s="173">
        <v>2</v>
      </c>
      <c r="B12" s="215" t="s">
        <v>17</v>
      </c>
      <c r="C12" s="218" t="s">
        <v>18</v>
      </c>
      <c r="D12" s="8" t="s">
        <v>19</v>
      </c>
      <c r="E12" s="8"/>
      <c r="F12" s="6">
        <v>550</v>
      </c>
      <c r="G12" s="7">
        <v>8.7200000000000006</v>
      </c>
      <c r="H12" s="7">
        <f>F12*G12</f>
        <v>4796</v>
      </c>
      <c r="I12" s="210" t="s">
        <v>21</v>
      </c>
    </row>
    <row r="13" spans="1:9" ht="17.25" thickTop="1" thickBot="1" x14ac:dyDescent="0.3">
      <c r="A13" s="190"/>
      <c r="B13" s="216"/>
      <c r="C13" s="219"/>
      <c r="D13" s="8" t="s">
        <v>19</v>
      </c>
      <c r="E13" s="8"/>
      <c r="F13" s="6">
        <v>2500</v>
      </c>
      <c r="G13" s="7">
        <v>3.07</v>
      </c>
      <c r="H13" s="7">
        <f>F13*G13</f>
        <v>7675</v>
      </c>
      <c r="I13" s="210"/>
    </row>
    <row r="14" spans="1:9" ht="17.25" thickTop="1" thickBot="1" x14ac:dyDescent="0.3">
      <c r="A14" s="174"/>
      <c r="B14" s="217"/>
      <c r="C14" s="220"/>
      <c r="D14" s="8" t="s">
        <v>19</v>
      </c>
      <c r="E14" s="8"/>
      <c r="F14" s="6">
        <v>275</v>
      </c>
      <c r="G14" s="7">
        <v>28.29</v>
      </c>
      <c r="H14" s="7">
        <f>F14*G14</f>
        <v>7779.75</v>
      </c>
      <c r="I14" s="210"/>
    </row>
    <row r="15" spans="1:9" ht="17.25" thickTop="1" thickBot="1" x14ac:dyDescent="0.3">
      <c r="A15" s="168" t="s">
        <v>20</v>
      </c>
      <c r="B15" s="169"/>
      <c r="C15" s="169"/>
      <c r="D15" s="169"/>
      <c r="E15" s="169"/>
      <c r="F15" s="169"/>
      <c r="G15" s="170"/>
      <c r="H15" s="7">
        <f>SUM(H12:H14)</f>
        <v>20250.75</v>
      </c>
      <c r="I15" s="210"/>
    </row>
    <row r="16" spans="1:9" ht="17.25" thickTop="1" thickBot="1" x14ac:dyDescent="0.3">
      <c r="E16" s="2"/>
      <c r="F16" s="3"/>
      <c r="H16" s="4"/>
    </row>
    <row r="17" spans="1:9" ht="33" thickTop="1" thickBot="1" x14ac:dyDescent="0.3">
      <c r="A17" s="12" t="s">
        <v>0</v>
      </c>
      <c r="B17" s="12" t="s">
        <v>1</v>
      </c>
      <c r="C17" s="12" t="s">
        <v>2</v>
      </c>
      <c r="D17" s="13" t="s">
        <v>22</v>
      </c>
      <c r="E17" s="12" t="s">
        <v>49</v>
      </c>
      <c r="F17" s="14" t="s">
        <v>7</v>
      </c>
      <c r="G17" s="15" t="s">
        <v>8</v>
      </c>
      <c r="H17" s="15" t="s">
        <v>9</v>
      </c>
      <c r="I17" s="12" t="s">
        <v>3</v>
      </c>
    </row>
    <row r="18" spans="1:9" ht="17.25" thickTop="1" thickBot="1" x14ac:dyDescent="0.3">
      <c r="A18" s="45">
        <v>3</v>
      </c>
      <c r="B18" s="23" t="s">
        <v>23</v>
      </c>
      <c r="C18" s="11" t="s">
        <v>24</v>
      </c>
      <c r="D18" s="8" t="s">
        <v>25</v>
      </c>
      <c r="E18" s="8"/>
      <c r="F18" s="6">
        <v>1100</v>
      </c>
      <c r="G18" s="7">
        <v>3.1</v>
      </c>
      <c r="H18" s="7">
        <f>F18*G18</f>
        <v>3410</v>
      </c>
      <c r="I18" s="185" t="s">
        <v>26</v>
      </c>
    </row>
    <row r="19" spans="1:9" ht="17.25" thickTop="1" thickBot="1" x14ac:dyDescent="0.3">
      <c r="A19" s="168" t="s">
        <v>20</v>
      </c>
      <c r="B19" s="169"/>
      <c r="C19" s="169"/>
      <c r="D19" s="169"/>
      <c r="E19" s="169"/>
      <c r="F19" s="169"/>
      <c r="G19" s="170"/>
      <c r="H19" s="7">
        <f>SUM(H18:H18)</f>
        <v>3410</v>
      </c>
      <c r="I19" s="186"/>
    </row>
    <row r="20" spans="1:9" ht="17.25" thickTop="1" thickBot="1" x14ac:dyDescent="0.3">
      <c r="E20" s="2"/>
      <c r="F20" s="3"/>
      <c r="H20" s="4"/>
    </row>
    <row r="21" spans="1:9" ht="33" thickTop="1" thickBot="1" x14ac:dyDescent="0.3">
      <c r="A21" s="12" t="s">
        <v>0</v>
      </c>
      <c r="B21" s="12" t="s">
        <v>1</v>
      </c>
      <c r="C21" s="12" t="s">
        <v>2</v>
      </c>
      <c r="D21" s="13" t="s">
        <v>22</v>
      </c>
      <c r="E21" s="12" t="s">
        <v>49</v>
      </c>
      <c r="F21" s="14" t="s">
        <v>7</v>
      </c>
      <c r="G21" s="15" t="s">
        <v>8</v>
      </c>
      <c r="H21" s="15" t="s">
        <v>9</v>
      </c>
      <c r="I21" s="12" t="s">
        <v>3</v>
      </c>
    </row>
    <row r="22" spans="1:9" ht="27" thickTop="1" thickBot="1" x14ac:dyDescent="0.3">
      <c r="A22" s="44">
        <v>4</v>
      </c>
      <c r="B22" s="24" t="s">
        <v>27</v>
      </c>
      <c r="C22" s="16" t="s">
        <v>28</v>
      </c>
      <c r="D22" s="8" t="s">
        <v>29</v>
      </c>
      <c r="E22" s="8"/>
      <c r="F22" s="6">
        <v>500</v>
      </c>
      <c r="G22" s="7">
        <v>5.9659000000000004</v>
      </c>
      <c r="H22" s="7">
        <f>F22*G22</f>
        <v>2982.9500000000003</v>
      </c>
      <c r="I22" s="185" t="s">
        <v>30</v>
      </c>
    </row>
    <row r="23" spans="1:9" ht="17.25" thickTop="1" thickBot="1" x14ac:dyDescent="0.3">
      <c r="A23" s="168" t="s">
        <v>20</v>
      </c>
      <c r="B23" s="169"/>
      <c r="C23" s="169"/>
      <c r="D23" s="169"/>
      <c r="E23" s="169"/>
      <c r="F23" s="169"/>
      <c r="G23" s="170"/>
      <c r="H23" s="7">
        <f>SUM(H22:H22)</f>
        <v>2982.9500000000003</v>
      </c>
      <c r="I23" s="186"/>
    </row>
    <row r="24" spans="1:9" ht="17.25" thickTop="1" thickBot="1" x14ac:dyDescent="0.3">
      <c r="E24" s="2"/>
      <c r="F24" s="3"/>
      <c r="H24" s="4"/>
    </row>
    <row r="25" spans="1:9" ht="33" thickTop="1" thickBot="1" x14ac:dyDescent="0.3">
      <c r="A25" s="12" t="s">
        <v>0</v>
      </c>
      <c r="B25" s="12" t="s">
        <v>1</v>
      </c>
      <c r="C25" s="12" t="s">
        <v>2</v>
      </c>
      <c r="D25" s="13" t="s">
        <v>22</v>
      </c>
      <c r="E25" s="12" t="s">
        <v>49</v>
      </c>
      <c r="F25" s="14" t="s">
        <v>7</v>
      </c>
      <c r="G25" s="15" t="s">
        <v>8</v>
      </c>
      <c r="H25" s="15" t="s">
        <v>9</v>
      </c>
      <c r="I25" s="12" t="s">
        <v>3</v>
      </c>
    </row>
    <row r="26" spans="1:9" s="17" customFormat="1" ht="27" customHeight="1" thickTop="1" thickBot="1" x14ac:dyDescent="0.3">
      <c r="A26" s="173">
        <v>5</v>
      </c>
      <c r="B26" s="228" t="s">
        <v>31</v>
      </c>
      <c r="C26" s="218" t="s">
        <v>32</v>
      </c>
      <c r="D26" s="18" t="s">
        <v>33</v>
      </c>
      <c r="E26" s="18"/>
      <c r="F26" s="19">
        <v>50</v>
      </c>
      <c r="G26" s="20">
        <v>155</v>
      </c>
      <c r="H26" s="20">
        <f>F26*G26</f>
        <v>7750</v>
      </c>
      <c r="I26" s="185" t="s">
        <v>35</v>
      </c>
    </row>
    <row r="27" spans="1:9" ht="23.25" customHeight="1" thickTop="1" thickBot="1" x14ac:dyDescent="0.3">
      <c r="A27" s="174"/>
      <c r="B27" s="229"/>
      <c r="C27" s="220"/>
      <c r="D27" s="8" t="s">
        <v>34</v>
      </c>
      <c r="E27" s="8"/>
      <c r="F27" s="6">
        <v>6</v>
      </c>
      <c r="G27" s="7">
        <v>200</v>
      </c>
      <c r="H27" s="7">
        <f>F27*G27</f>
        <v>1200</v>
      </c>
      <c r="I27" s="187"/>
    </row>
    <row r="28" spans="1:9" ht="17.25" thickTop="1" thickBot="1" x14ac:dyDescent="0.3">
      <c r="A28" s="168" t="s">
        <v>20</v>
      </c>
      <c r="B28" s="169"/>
      <c r="C28" s="169"/>
      <c r="D28" s="169"/>
      <c r="E28" s="169"/>
      <c r="F28" s="169"/>
      <c r="G28" s="170"/>
      <c r="H28" s="7">
        <f>SUM(H26:H27)</f>
        <v>8950</v>
      </c>
      <c r="I28" s="186"/>
    </row>
    <row r="29" spans="1:9" ht="17.25" thickTop="1" thickBot="1" x14ac:dyDescent="0.3">
      <c r="E29" s="2"/>
      <c r="F29" s="3"/>
      <c r="H29" s="4"/>
    </row>
    <row r="30" spans="1:9" ht="33" thickTop="1" thickBot="1" x14ac:dyDescent="0.3">
      <c r="A30" s="12" t="s">
        <v>0</v>
      </c>
      <c r="B30" s="12" t="s">
        <v>1</v>
      </c>
      <c r="C30" s="12" t="s">
        <v>2</v>
      </c>
      <c r="D30" s="13" t="s">
        <v>22</v>
      </c>
      <c r="E30" s="12" t="s">
        <v>49</v>
      </c>
      <c r="F30" s="14" t="s">
        <v>7</v>
      </c>
      <c r="G30" s="15" t="s">
        <v>8</v>
      </c>
      <c r="H30" s="15" t="s">
        <v>9</v>
      </c>
      <c r="I30" s="12" t="s">
        <v>3</v>
      </c>
    </row>
    <row r="31" spans="1:9" ht="17.25" thickTop="1" thickBot="1" x14ac:dyDescent="0.3">
      <c r="A31" s="173">
        <v>6</v>
      </c>
      <c r="B31" s="223" t="s">
        <v>36</v>
      </c>
      <c r="C31" s="218" t="s">
        <v>37</v>
      </c>
      <c r="D31" s="18" t="s">
        <v>38</v>
      </c>
      <c r="E31" s="18"/>
      <c r="F31" s="19">
        <v>32</v>
      </c>
      <c r="G31" s="20">
        <v>24</v>
      </c>
      <c r="H31" s="20">
        <f>F31*G31</f>
        <v>768</v>
      </c>
      <c r="I31" s="185" t="s">
        <v>40</v>
      </c>
    </row>
    <row r="32" spans="1:9" ht="29.25" customHeight="1" thickTop="1" thickBot="1" x14ac:dyDescent="0.3">
      <c r="A32" s="174"/>
      <c r="B32" s="224"/>
      <c r="C32" s="220"/>
      <c r="D32" s="18" t="s">
        <v>39</v>
      </c>
      <c r="E32" s="18"/>
      <c r="F32" s="6">
        <v>24</v>
      </c>
      <c r="G32" s="7">
        <v>24</v>
      </c>
      <c r="H32" s="7">
        <f>F32*G32</f>
        <v>576</v>
      </c>
      <c r="I32" s="187"/>
    </row>
    <row r="33" spans="1:9" ht="17.25" thickTop="1" thickBot="1" x14ac:dyDescent="0.3">
      <c r="A33" s="168" t="s">
        <v>20</v>
      </c>
      <c r="B33" s="169"/>
      <c r="C33" s="169"/>
      <c r="D33" s="169"/>
      <c r="E33" s="169"/>
      <c r="F33" s="169"/>
      <c r="G33" s="170"/>
      <c r="H33" s="7">
        <f>SUM(H31:H32)</f>
        <v>1344</v>
      </c>
      <c r="I33" s="186"/>
    </row>
    <row r="34" spans="1:9" ht="17.25" thickTop="1" thickBot="1" x14ac:dyDescent="0.3">
      <c r="E34" s="2"/>
      <c r="F34" s="3"/>
      <c r="H34" s="4"/>
    </row>
    <row r="35" spans="1:9" ht="33" thickTop="1" thickBot="1" x14ac:dyDescent="0.3">
      <c r="A35" s="12" t="s">
        <v>0</v>
      </c>
      <c r="B35" s="12" t="s">
        <v>1</v>
      </c>
      <c r="C35" s="12" t="s">
        <v>2</v>
      </c>
      <c r="D35" s="13" t="s">
        <v>22</v>
      </c>
      <c r="E35" s="12" t="s">
        <v>49</v>
      </c>
      <c r="F35" s="14" t="s">
        <v>7</v>
      </c>
      <c r="G35" s="15" t="s">
        <v>8</v>
      </c>
      <c r="H35" s="15" t="s">
        <v>9</v>
      </c>
      <c r="I35" s="12" t="s">
        <v>3</v>
      </c>
    </row>
    <row r="36" spans="1:9" ht="17.25" customHeight="1" thickTop="1" thickBot="1" x14ac:dyDescent="0.3">
      <c r="A36" s="45">
        <v>7</v>
      </c>
      <c r="B36" s="25" t="s">
        <v>41</v>
      </c>
      <c r="C36" s="9" t="s">
        <v>42</v>
      </c>
      <c r="D36" s="18" t="s">
        <v>43</v>
      </c>
      <c r="E36" s="18"/>
      <c r="F36" s="19">
        <v>10000</v>
      </c>
      <c r="G36" s="20">
        <v>2</v>
      </c>
      <c r="H36" s="20">
        <f>F36*G36</f>
        <v>20000</v>
      </c>
      <c r="I36" s="185" t="s">
        <v>44</v>
      </c>
    </row>
    <row r="37" spans="1:9" ht="17.25" thickTop="1" thickBot="1" x14ac:dyDescent="0.3">
      <c r="A37" s="168" t="s">
        <v>20</v>
      </c>
      <c r="B37" s="169"/>
      <c r="C37" s="169"/>
      <c r="D37" s="169"/>
      <c r="E37" s="169"/>
      <c r="F37" s="169"/>
      <c r="G37" s="170"/>
      <c r="H37" s="7">
        <f>SUM(H36:H36)</f>
        <v>20000</v>
      </c>
      <c r="I37" s="186"/>
    </row>
    <row r="38" spans="1:9" ht="17.25" thickTop="1" thickBot="1" x14ac:dyDescent="0.3">
      <c r="E38" s="2"/>
      <c r="F38" s="3"/>
      <c r="H38" s="4"/>
    </row>
    <row r="39" spans="1:9" ht="33" thickTop="1" thickBot="1" x14ac:dyDescent="0.3">
      <c r="A39" s="12" t="s">
        <v>0</v>
      </c>
      <c r="B39" s="12" t="s">
        <v>1</v>
      </c>
      <c r="C39" s="12" t="s">
        <v>2</v>
      </c>
      <c r="D39" s="13" t="s">
        <v>22</v>
      </c>
      <c r="E39" s="12" t="s">
        <v>49</v>
      </c>
      <c r="F39" s="14" t="s">
        <v>7</v>
      </c>
      <c r="G39" s="15" t="s">
        <v>8</v>
      </c>
      <c r="H39" s="15" t="s">
        <v>9</v>
      </c>
      <c r="I39" s="12" t="s">
        <v>3</v>
      </c>
    </row>
    <row r="40" spans="1:9" ht="33" thickTop="1" thickBot="1" x14ac:dyDescent="0.3">
      <c r="A40" s="45">
        <v>8</v>
      </c>
      <c r="B40" s="10" t="s">
        <v>45</v>
      </c>
      <c r="C40" s="26" t="s">
        <v>46</v>
      </c>
      <c r="D40" s="21" t="s">
        <v>47</v>
      </c>
      <c r="E40" s="21"/>
      <c r="F40" s="19">
        <v>1</v>
      </c>
      <c r="G40" s="20">
        <v>175000</v>
      </c>
      <c r="H40" s="20">
        <f>F40*G40</f>
        <v>175000</v>
      </c>
      <c r="I40" s="185" t="s">
        <v>48</v>
      </c>
    </row>
    <row r="41" spans="1:9" ht="17.25" thickTop="1" thickBot="1" x14ac:dyDescent="0.3">
      <c r="A41" s="168" t="s">
        <v>20</v>
      </c>
      <c r="B41" s="169"/>
      <c r="C41" s="169"/>
      <c r="D41" s="169"/>
      <c r="E41" s="169"/>
      <c r="F41" s="169"/>
      <c r="G41" s="170"/>
      <c r="H41" s="7">
        <f>SUM(H40:H40)</f>
        <v>175000</v>
      </c>
      <c r="I41" s="186"/>
    </row>
    <row r="42" spans="1:9" ht="17.25" thickTop="1" thickBot="1" x14ac:dyDescent="0.3"/>
    <row r="43" spans="1:9" ht="33" thickTop="1" thickBot="1" x14ac:dyDescent="0.3">
      <c r="A43" s="12" t="s">
        <v>0</v>
      </c>
      <c r="B43" s="22" t="s">
        <v>1</v>
      </c>
      <c r="C43" s="12" t="s">
        <v>2</v>
      </c>
      <c r="D43" s="13" t="s">
        <v>22</v>
      </c>
      <c r="E43" s="12" t="s">
        <v>49</v>
      </c>
      <c r="F43" s="14" t="s">
        <v>7</v>
      </c>
      <c r="G43" s="15" t="s">
        <v>8</v>
      </c>
      <c r="H43" s="15" t="s">
        <v>9</v>
      </c>
      <c r="I43" s="12" t="s">
        <v>3</v>
      </c>
    </row>
    <row r="44" spans="1:9" ht="17.25" thickTop="1" thickBot="1" x14ac:dyDescent="0.3">
      <c r="A44" s="173">
        <v>9</v>
      </c>
      <c r="B44" s="225" t="s">
        <v>50</v>
      </c>
      <c r="C44" s="218" t="s">
        <v>51</v>
      </c>
      <c r="D44" s="5" t="s">
        <v>52</v>
      </c>
      <c r="E44" s="31" t="s">
        <v>53</v>
      </c>
      <c r="F44" s="6">
        <v>480</v>
      </c>
      <c r="G44" s="7">
        <v>6</v>
      </c>
      <c r="H44" s="7">
        <f>F44*G44</f>
        <v>2880</v>
      </c>
      <c r="I44" s="185" t="s">
        <v>54</v>
      </c>
    </row>
    <row r="45" spans="1:9" ht="17.25" thickTop="1" thickBot="1" x14ac:dyDescent="0.3">
      <c r="A45" s="190"/>
      <c r="B45" s="226"/>
      <c r="C45" s="219"/>
      <c r="D45" s="5" t="s">
        <v>52</v>
      </c>
      <c r="E45" s="31" t="s">
        <v>55</v>
      </c>
      <c r="F45" s="6">
        <v>5</v>
      </c>
      <c r="G45" s="7">
        <v>60</v>
      </c>
      <c r="H45" s="7">
        <f t="shared" ref="H45:H47" si="1">F45*G45</f>
        <v>300</v>
      </c>
      <c r="I45" s="187"/>
    </row>
    <row r="46" spans="1:9" ht="17.25" thickTop="1" thickBot="1" x14ac:dyDescent="0.3">
      <c r="A46" s="190"/>
      <c r="B46" s="226"/>
      <c r="C46" s="219"/>
      <c r="D46" s="5" t="s">
        <v>56</v>
      </c>
      <c r="E46" s="31" t="s">
        <v>57</v>
      </c>
      <c r="F46" s="6">
        <v>60</v>
      </c>
      <c r="G46" s="7">
        <v>3.5</v>
      </c>
      <c r="H46" s="7">
        <f t="shared" si="1"/>
        <v>210</v>
      </c>
      <c r="I46" s="187"/>
    </row>
    <row r="47" spans="1:9" ht="17.25" thickTop="1" thickBot="1" x14ac:dyDescent="0.3">
      <c r="A47" s="174"/>
      <c r="B47" s="227"/>
      <c r="C47" s="220"/>
      <c r="D47" s="5" t="s">
        <v>58</v>
      </c>
      <c r="E47" s="31" t="s">
        <v>57</v>
      </c>
      <c r="F47" s="6">
        <v>60</v>
      </c>
      <c r="G47" s="7">
        <v>2.97</v>
      </c>
      <c r="H47" s="7">
        <f t="shared" si="1"/>
        <v>178.20000000000002</v>
      </c>
      <c r="I47" s="187"/>
    </row>
    <row r="48" spans="1:9" ht="17.25" thickTop="1" thickBot="1" x14ac:dyDescent="0.3">
      <c r="A48" s="168" t="s">
        <v>9</v>
      </c>
      <c r="B48" s="169"/>
      <c r="C48" s="169"/>
      <c r="D48" s="169"/>
      <c r="E48" s="169"/>
      <c r="F48" s="169"/>
      <c r="G48" s="170"/>
      <c r="H48" s="7">
        <f>SUM(H44:H47)</f>
        <v>3568.2</v>
      </c>
      <c r="I48" s="186"/>
    </row>
    <row r="49" spans="1:9" ht="17.25" thickTop="1" thickBot="1" x14ac:dyDescent="0.3">
      <c r="C49" s="1"/>
      <c r="E49" s="1"/>
      <c r="F49" s="3"/>
      <c r="H49" s="4"/>
    </row>
    <row r="50" spans="1:9" ht="33" thickTop="1" thickBot="1" x14ac:dyDescent="0.3">
      <c r="A50" s="12" t="s">
        <v>0</v>
      </c>
      <c r="B50" s="12" t="s">
        <v>1</v>
      </c>
      <c r="C50" s="12" t="s">
        <v>2</v>
      </c>
      <c r="D50" s="13" t="s">
        <v>22</v>
      </c>
      <c r="E50" s="12" t="s">
        <v>49</v>
      </c>
      <c r="F50" s="14" t="s">
        <v>7</v>
      </c>
      <c r="G50" s="15" t="s">
        <v>8</v>
      </c>
      <c r="H50" s="15" t="s">
        <v>9</v>
      </c>
      <c r="I50" s="12" t="s">
        <v>3</v>
      </c>
    </row>
    <row r="51" spans="1:9" ht="33" thickTop="1" thickBot="1" x14ac:dyDescent="0.3">
      <c r="A51" s="45">
        <v>10</v>
      </c>
      <c r="B51" s="35" t="s">
        <v>59</v>
      </c>
      <c r="C51" s="30" t="s">
        <v>60</v>
      </c>
      <c r="D51" s="5" t="s">
        <v>61</v>
      </c>
      <c r="E51" s="31" t="s">
        <v>62</v>
      </c>
      <c r="F51" s="6">
        <v>2075</v>
      </c>
      <c r="G51" s="7">
        <v>81.61</v>
      </c>
      <c r="H51" s="7">
        <f>F51*G51</f>
        <v>169340.75</v>
      </c>
      <c r="I51" s="185" t="s">
        <v>63</v>
      </c>
    </row>
    <row r="52" spans="1:9" ht="17.25" thickTop="1" thickBot="1" x14ac:dyDescent="0.3">
      <c r="A52" s="168" t="s">
        <v>20</v>
      </c>
      <c r="B52" s="169"/>
      <c r="C52" s="169"/>
      <c r="D52" s="169"/>
      <c r="E52" s="169"/>
      <c r="F52" s="169"/>
      <c r="G52" s="170"/>
      <c r="H52" s="7">
        <f>SUM(H51:H51)</f>
        <v>169340.75</v>
      </c>
      <c r="I52" s="186"/>
    </row>
    <row r="53" spans="1:9" ht="17.25" thickTop="1" thickBot="1" x14ac:dyDescent="0.3">
      <c r="C53" s="1"/>
      <c r="E53" s="1"/>
      <c r="F53" s="3"/>
      <c r="H53" s="4"/>
    </row>
    <row r="54" spans="1:9" ht="33" thickTop="1" thickBot="1" x14ac:dyDescent="0.3">
      <c r="A54" s="12" t="s">
        <v>0</v>
      </c>
      <c r="B54" s="12" t="s">
        <v>1</v>
      </c>
      <c r="C54" s="12" t="s">
        <v>2</v>
      </c>
      <c r="D54" s="13" t="s">
        <v>22</v>
      </c>
      <c r="E54" s="12" t="s">
        <v>49</v>
      </c>
      <c r="F54" s="14" t="s">
        <v>7</v>
      </c>
      <c r="G54" s="15" t="s">
        <v>8</v>
      </c>
      <c r="H54" s="15" t="s">
        <v>9</v>
      </c>
      <c r="I54" s="12" t="s">
        <v>3</v>
      </c>
    </row>
    <row r="55" spans="1:9" ht="17.25" thickTop="1" thickBot="1" x14ac:dyDescent="0.3">
      <c r="A55" s="222">
        <v>11</v>
      </c>
      <c r="B55" s="230" t="s">
        <v>97</v>
      </c>
      <c r="C55" s="221" t="s">
        <v>98</v>
      </c>
      <c r="D55" s="18" t="s">
        <v>152</v>
      </c>
      <c r="E55" s="43" t="s">
        <v>79</v>
      </c>
      <c r="F55" s="19">
        <v>6</v>
      </c>
      <c r="G55" s="20">
        <v>111.44</v>
      </c>
      <c r="H55" s="20">
        <f>F55*G55</f>
        <v>668.64</v>
      </c>
      <c r="I55" s="210" t="s">
        <v>151</v>
      </c>
    </row>
    <row r="56" spans="1:9" ht="17.25" thickTop="1" thickBot="1" x14ac:dyDescent="0.3">
      <c r="A56" s="222"/>
      <c r="B56" s="230"/>
      <c r="C56" s="221"/>
      <c r="D56" s="18" t="s">
        <v>153</v>
      </c>
      <c r="E56" s="43" t="s">
        <v>79</v>
      </c>
      <c r="F56" s="19">
        <v>3</v>
      </c>
      <c r="G56" s="20">
        <v>107.63</v>
      </c>
      <c r="H56" s="20">
        <f t="shared" ref="H56:H80" si="2">F56*G56</f>
        <v>322.89</v>
      </c>
      <c r="I56" s="210"/>
    </row>
    <row r="57" spans="1:9" ht="17.25" thickTop="1" thickBot="1" x14ac:dyDescent="0.3">
      <c r="A57" s="222"/>
      <c r="B57" s="230"/>
      <c r="C57" s="221"/>
      <c r="D57" s="18" t="s">
        <v>154</v>
      </c>
      <c r="E57" s="43" t="s">
        <v>79</v>
      </c>
      <c r="F57" s="19">
        <v>13</v>
      </c>
      <c r="G57" s="20">
        <v>107.59</v>
      </c>
      <c r="H57" s="20">
        <f t="shared" si="2"/>
        <v>1398.67</v>
      </c>
      <c r="I57" s="210"/>
    </row>
    <row r="58" spans="1:9" ht="17.25" thickTop="1" thickBot="1" x14ac:dyDescent="0.3">
      <c r="A58" s="222"/>
      <c r="B58" s="230"/>
      <c r="C58" s="221"/>
      <c r="D58" s="18" t="s">
        <v>155</v>
      </c>
      <c r="E58" s="43" t="s">
        <v>79</v>
      </c>
      <c r="F58" s="19">
        <v>12</v>
      </c>
      <c r="G58" s="20">
        <v>100.52</v>
      </c>
      <c r="H58" s="20">
        <f t="shared" si="2"/>
        <v>1206.24</v>
      </c>
      <c r="I58" s="210"/>
    </row>
    <row r="59" spans="1:9" ht="17.25" thickTop="1" thickBot="1" x14ac:dyDescent="0.3">
      <c r="A59" s="222"/>
      <c r="B59" s="230"/>
      <c r="C59" s="221"/>
      <c r="D59" s="18" t="s">
        <v>156</v>
      </c>
      <c r="E59" s="43" t="s">
        <v>79</v>
      </c>
      <c r="F59" s="19">
        <v>5</v>
      </c>
      <c r="G59" s="20">
        <v>24.05</v>
      </c>
      <c r="H59" s="20">
        <f t="shared" si="2"/>
        <v>120.25</v>
      </c>
      <c r="I59" s="210"/>
    </row>
    <row r="60" spans="1:9" ht="17.25" thickTop="1" thickBot="1" x14ac:dyDescent="0.3">
      <c r="A60" s="222"/>
      <c r="B60" s="230"/>
      <c r="C60" s="221"/>
      <c r="D60" s="18" t="s">
        <v>157</v>
      </c>
      <c r="E60" s="43" t="s">
        <v>79</v>
      </c>
      <c r="F60" s="19">
        <v>11</v>
      </c>
      <c r="G60" s="20">
        <v>39</v>
      </c>
      <c r="H60" s="20">
        <f t="shared" si="2"/>
        <v>429</v>
      </c>
      <c r="I60" s="210"/>
    </row>
    <row r="61" spans="1:9" ht="17.25" thickTop="1" thickBot="1" x14ac:dyDescent="0.3">
      <c r="A61" s="222"/>
      <c r="B61" s="230"/>
      <c r="C61" s="221"/>
      <c r="D61" s="18" t="s">
        <v>159</v>
      </c>
      <c r="E61" s="43" t="s">
        <v>158</v>
      </c>
      <c r="F61" s="19">
        <v>6</v>
      </c>
      <c r="G61" s="20">
        <v>57.55</v>
      </c>
      <c r="H61" s="20">
        <f t="shared" si="2"/>
        <v>345.29999999999995</v>
      </c>
      <c r="I61" s="210"/>
    </row>
    <row r="62" spans="1:9" ht="17.25" thickTop="1" thickBot="1" x14ac:dyDescent="0.3">
      <c r="A62" s="222"/>
      <c r="B62" s="230"/>
      <c r="C62" s="221"/>
      <c r="D62" s="18" t="s">
        <v>160</v>
      </c>
      <c r="E62" s="43" t="s">
        <v>79</v>
      </c>
      <c r="F62" s="19">
        <v>7</v>
      </c>
      <c r="G62" s="20">
        <v>48.08</v>
      </c>
      <c r="H62" s="20">
        <f t="shared" si="2"/>
        <v>336.56</v>
      </c>
      <c r="I62" s="210"/>
    </row>
    <row r="63" spans="1:9" ht="17.25" thickTop="1" thickBot="1" x14ac:dyDescent="0.3">
      <c r="A63" s="222"/>
      <c r="B63" s="230"/>
      <c r="C63" s="221"/>
      <c r="D63" s="18" t="s">
        <v>161</v>
      </c>
      <c r="E63" s="43" t="s">
        <v>79</v>
      </c>
      <c r="F63" s="19">
        <v>8</v>
      </c>
      <c r="G63" s="20">
        <v>63.86</v>
      </c>
      <c r="H63" s="20">
        <f t="shared" si="2"/>
        <v>510.88</v>
      </c>
      <c r="I63" s="210"/>
    </row>
    <row r="64" spans="1:9" ht="17.25" thickTop="1" thickBot="1" x14ac:dyDescent="0.3">
      <c r="A64" s="222"/>
      <c r="B64" s="230"/>
      <c r="C64" s="221"/>
      <c r="D64" s="18" t="s">
        <v>162</v>
      </c>
      <c r="E64" s="43" t="s">
        <v>79</v>
      </c>
      <c r="F64" s="19">
        <v>2</v>
      </c>
      <c r="G64" s="20">
        <v>45.25</v>
      </c>
      <c r="H64" s="20">
        <f t="shared" si="2"/>
        <v>90.5</v>
      </c>
      <c r="I64" s="210"/>
    </row>
    <row r="65" spans="1:9" ht="17.25" thickTop="1" thickBot="1" x14ac:dyDescent="0.3">
      <c r="A65" s="222"/>
      <c r="B65" s="230"/>
      <c r="C65" s="221"/>
      <c r="D65" s="18" t="s">
        <v>163</v>
      </c>
      <c r="E65" s="43" t="s">
        <v>79</v>
      </c>
      <c r="F65" s="19">
        <v>5</v>
      </c>
      <c r="G65" s="20">
        <v>71.040000000000006</v>
      </c>
      <c r="H65" s="20">
        <f t="shared" si="2"/>
        <v>355.20000000000005</v>
      </c>
      <c r="I65" s="210"/>
    </row>
    <row r="66" spans="1:9" ht="17.25" thickTop="1" thickBot="1" x14ac:dyDescent="0.3">
      <c r="A66" s="222"/>
      <c r="B66" s="230"/>
      <c r="C66" s="221"/>
      <c r="D66" s="18" t="s">
        <v>164</v>
      </c>
      <c r="E66" s="43" t="s">
        <v>79</v>
      </c>
      <c r="F66" s="19">
        <v>7</v>
      </c>
      <c r="G66" s="20">
        <v>66.09</v>
      </c>
      <c r="H66" s="20">
        <f t="shared" si="2"/>
        <v>462.63</v>
      </c>
      <c r="I66" s="210"/>
    </row>
    <row r="67" spans="1:9" ht="17.25" thickTop="1" thickBot="1" x14ac:dyDescent="0.3">
      <c r="A67" s="222"/>
      <c r="B67" s="230"/>
      <c r="C67" s="221"/>
      <c r="D67" s="18" t="s">
        <v>165</v>
      </c>
      <c r="E67" s="43" t="s">
        <v>79</v>
      </c>
      <c r="F67" s="19">
        <v>8</v>
      </c>
      <c r="G67" s="20">
        <v>66.040000000000006</v>
      </c>
      <c r="H67" s="20">
        <f t="shared" si="2"/>
        <v>528.32000000000005</v>
      </c>
      <c r="I67" s="210"/>
    </row>
    <row r="68" spans="1:9" ht="17.25" thickTop="1" thickBot="1" x14ac:dyDescent="0.3">
      <c r="A68" s="222"/>
      <c r="B68" s="230"/>
      <c r="C68" s="221"/>
      <c r="D68" s="18" t="s">
        <v>166</v>
      </c>
      <c r="E68" s="43" t="s">
        <v>79</v>
      </c>
      <c r="F68" s="19">
        <v>4</v>
      </c>
      <c r="G68" s="20">
        <v>68.53</v>
      </c>
      <c r="H68" s="20">
        <f t="shared" si="2"/>
        <v>274.12</v>
      </c>
      <c r="I68" s="210"/>
    </row>
    <row r="69" spans="1:9" ht="17.25" thickTop="1" thickBot="1" x14ac:dyDescent="0.3">
      <c r="A69" s="222"/>
      <c r="B69" s="230"/>
      <c r="C69" s="221"/>
      <c r="D69" s="18" t="s">
        <v>167</v>
      </c>
      <c r="E69" s="43" t="s">
        <v>79</v>
      </c>
      <c r="F69" s="19">
        <v>2</v>
      </c>
      <c r="G69" s="20">
        <v>91.14</v>
      </c>
      <c r="H69" s="20">
        <f t="shared" si="2"/>
        <v>182.28</v>
      </c>
      <c r="I69" s="210"/>
    </row>
    <row r="70" spans="1:9" ht="17.25" thickTop="1" thickBot="1" x14ac:dyDescent="0.3">
      <c r="A70" s="222"/>
      <c r="B70" s="230"/>
      <c r="C70" s="221"/>
      <c r="D70" s="18" t="s">
        <v>168</v>
      </c>
      <c r="E70" s="43" t="s">
        <v>79</v>
      </c>
      <c r="F70" s="19">
        <v>2</v>
      </c>
      <c r="G70" s="20">
        <v>80.760000000000005</v>
      </c>
      <c r="H70" s="20">
        <f t="shared" si="2"/>
        <v>161.52000000000001</v>
      </c>
      <c r="I70" s="210"/>
    </row>
    <row r="71" spans="1:9" ht="17.25" thickTop="1" thickBot="1" x14ac:dyDescent="0.3">
      <c r="A71" s="222"/>
      <c r="B71" s="230"/>
      <c r="C71" s="221"/>
      <c r="D71" s="18" t="s">
        <v>169</v>
      </c>
      <c r="E71" s="43" t="s">
        <v>79</v>
      </c>
      <c r="F71" s="19">
        <v>1</v>
      </c>
      <c r="G71" s="20">
        <v>90.51</v>
      </c>
      <c r="H71" s="20">
        <f t="shared" si="2"/>
        <v>90.51</v>
      </c>
      <c r="I71" s="210"/>
    </row>
    <row r="72" spans="1:9" ht="17.25" thickTop="1" thickBot="1" x14ac:dyDescent="0.3">
      <c r="A72" s="222"/>
      <c r="B72" s="230"/>
      <c r="C72" s="221"/>
      <c r="D72" s="18" t="s">
        <v>170</v>
      </c>
      <c r="E72" s="43" t="s">
        <v>79</v>
      </c>
      <c r="F72" s="19">
        <v>3</v>
      </c>
      <c r="G72" s="20">
        <v>82.39</v>
      </c>
      <c r="H72" s="20">
        <f t="shared" si="2"/>
        <v>247.17000000000002</v>
      </c>
      <c r="I72" s="210"/>
    </row>
    <row r="73" spans="1:9" ht="17.25" thickTop="1" thickBot="1" x14ac:dyDescent="0.3">
      <c r="A73" s="222"/>
      <c r="B73" s="230"/>
      <c r="C73" s="221"/>
      <c r="D73" s="18" t="s">
        <v>171</v>
      </c>
      <c r="E73" s="43" t="s">
        <v>79</v>
      </c>
      <c r="F73" s="19">
        <v>100</v>
      </c>
      <c r="G73" s="20">
        <v>0.39</v>
      </c>
      <c r="H73" s="20">
        <f t="shared" si="2"/>
        <v>39</v>
      </c>
      <c r="I73" s="210"/>
    </row>
    <row r="74" spans="1:9" ht="17.25" thickTop="1" thickBot="1" x14ac:dyDescent="0.3">
      <c r="A74" s="222"/>
      <c r="B74" s="230"/>
      <c r="C74" s="221"/>
      <c r="D74" s="18" t="s">
        <v>172</v>
      </c>
      <c r="E74" s="43" t="s">
        <v>79</v>
      </c>
      <c r="F74" s="19">
        <v>5</v>
      </c>
      <c r="G74" s="20">
        <v>39.46</v>
      </c>
      <c r="H74" s="20">
        <f t="shared" si="2"/>
        <v>197.3</v>
      </c>
      <c r="I74" s="210"/>
    </row>
    <row r="75" spans="1:9" ht="17.25" thickTop="1" thickBot="1" x14ac:dyDescent="0.3">
      <c r="A75" s="222"/>
      <c r="B75" s="230"/>
      <c r="C75" s="221"/>
      <c r="D75" s="18" t="s">
        <v>173</v>
      </c>
      <c r="E75" s="43" t="s">
        <v>79</v>
      </c>
      <c r="F75" s="19">
        <v>1</v>
      </c>
      <c r="G75" s="20">
        <v>136.08000000000001</v>
      </c>
      <c r="H75" s="20">
        <f t="shared" si="2"/>
        <v>136.08000000000001</v>
      </c>
      <c r="I75" s="210"/>
    </row>
    <row r="76" spans="1:9" ht="17.25" thickTop="1" thickBot="1" x14ac:dyDescent="0.3">
      <c r="A76" s="222"/>
      <c r="B76" s="230"/>
      <c r="C76" s="221"/>
      <c r="D76" s="18" t="s">
        <v>174</v>
      </c>
      <c r="E76" s="43" t="s">
        <v>79</v>
      </c>
      <c r="F76" s="19">
        <v>3</v>
      </c>
      <c r="G76" s="20">
        <v>14.87</v>
      </c>
      <c r="H76" s="20">
        <f t="shared" si="2"/>
        <v>44.61</v>
      </c>
      <c r="I76" s="210"/>
    </row>
    <row r="77" spans="1:9" ht="17.25" thickTop="1" thickBot="1" x14ac:dyDescent="0.3">
      <c r="A77" s="222"/>
      <c r="B77" s="230"/>
      <c r="C77" s="221"/>
      <c r="D77" s="18" t="s">
        <v>175</v>
      </c>
      <c r="E77" s="43" t="s">
        <v>79</v>
      </c>
      <c r="F77" s="19">
        <v>6</v>
      </c>
      <c r="G77" s="20">
        <v>16.55</v>
      </c>
      <c r="H77" s="20">
        <f t="shared" si="2"/>
        <v>99.300000000000011</v>
      </c>
      <c r="I77" s="210"/>
    </row>
    <row r="78" spans="1:9" ht="17.25" thickTop="1" thickBot="1" x14ac:dyDescent="0.3">
      <c r="A78" s="222"/>
      <c r="B78" s="230"/>
      <c r="C78" s="221"/>
      <c r="D78" s="18" t="s">
        <v>176</v>
      </c>
      <c r="E78" s="43" t="s">
        <v>79</v>
      </c>
      <c r="F78" s="19">
        <v>10</v>
      </c>
      <c r="G78" s="20">
        <v>14.23</v>
      </c>
      <c r="H78" s="20">
        <f t="shared" si="2"/>
        <v>142.30000000000001</v>
      </c>
      <c r="I78" s="210"/>
    </row>
    <row r="79" spans="1:9" ht="17.25" thickTop="1" thickBot="1" x14ac:dyDescent="0.3">
      <c r="A79" s="222"/>
      <c r="B79" s="230"/>
      <c r="C79" s="221"/>
      <c r="D79" s="18" t="s">
        <v>177</v>
      </c>
      <c r="E79" s="43" t="s">
        <v>79</v>
      </c>
      <c r="F79" s="19">
        <v>4</v>
      </c>
      <c r="G79" s="20">
        <v>15.69</v>
      </c>
      <c r="H79" s="20">
        <f t="shared" si="2"/>
        <v>62.76</v>
      </c>
      <c r="I79" s="210"/>
    </row>
    <row r="80" spans="1:9" ht="17.25" thickTop="1" thickBot="1" x14ac:dyDescent="0.3">
      <c r="A80" s="222"/>
      <c r="B80" s="230"/>
      <c r="C80" s="221"/>
      <c r="D80" s="18" t="s">
        <v>178</v>
      </c>
      <c r="E80" s="43" t="s">
        <v>79</v>
      </c>
      <c r="F80" s="19">
        <v>4</v>
      </c>
      <c r="G80" s="20">
        <v>13.41</v>
      </c>
      <c r="H80" s="20">
        <f t="shared" si="2"/>
        <v>53.64</v>
      </c>
      <c r="I80" s="210"/>
    </row>
    <row r="81" spans="1:9" ht="17.25" thickTop="1" thickBot="1" x14ac:dyDescent="0.3">
      <c r="A81" s="214" t="s">
        <v>20</v>
      </c>
      <c r="B81" s="214"/>
      <c r="C81" s="214"/>
      <c r="D81" s="214"/>
      <c r="E81" s="214"/>
      <c r="F81" s="214"/>
      <c r="G81" s="214"/>
      <c r="H81" s="7">
        <f>SUM(H55:H80)</f>
        <v>8505.6699999999983</v>
      </c>
      <c r="I81" s="210"/>
    </row>
    <row r="82" spans="1:9" ht="17.25" thickTop="1" thickBot="1" x14ac:dyDescent="0.3">
      <c r="C82" s="1"/>
      <c r="E82" s="1"/>
      <c r="F82" s="3"/>
      <c r="H82" s="4"/>
    </row>
    <row r="83" spans="1:9" ht="33" thickTop="1" thickBot="1" x14ac:dyDescent="0.3">
      <c r="A83" s="12" t="s">
        <v>0</v>
      </c>
      <c r="B83" s="12" t="s">
        <v>1</v>
      </c>
      <c r="C83" s="12" t="s">
        <v>2</v>
      </c>
      <c r="D83" s="13" t="s">
        <v>22</v>
      </c>
      <c r="E83" s="12" t="s">
        <v>49</v>
      </c>
      <c r="F83" s="14" t="s">
        <v>7</v>
      </c>
      <c r="G83" s="15" t="s">
        <v>8</v>
      </c>
      <c r="H83" s="15" t="s">
        <v>9</v>
      </c>
      <c r="I83" s="12" t="s">
        <v>3</v>
      </c>
    </row>
    <row r="84" spans="1:9" ht="17.25" thickTop="1" thickBot="1" x14ac:dyDescent="0.3">
      <c r="A84" s="44">
        <v>12</v>
      </c>
      <c r="B84" s="8" t="s">
        <v>64</v>
      </c>
      <c r="C84" s="31" t="s">
        <v>65</v>
      </c>
      <c r="D84" s="8" t="s">
        <v>66</v>
      </c>
      <c r="E84" s="31" t="s">
        <v>67</v>
      </c>
      <c r="F84" s="6">
        <v>80</v>
      </c>
      <c r="G84" s="7">
        <v>16.52</v>
      </c>
      <c r="H84" s="7">
        <f>F84*G84</f>
        <v>1321.6</v>
      </c>
      <c r="I84" s="210" t="s">
        <v>68</v>
      </c>
    </row>
    <row r="85" spans="1:9" ht="17.25" thickTop="1" thickBot="1" x14ac:dyDescent="0.3">
      <c r="A85" s="214" t="s">
        <v>20</v>
      </c>
      <c r="B85" s="214"/>
      <c r="C85" s="214"/>
      <c r="D85" s="214"/>
      <c r="E85" s="214"/>
      <c r="F85" s="214"/>
      <c r="G85" s="214"/>
      <c r="H85" s="7">
        <f>SUM(H84:H84)</f>
        <v>1321.6</v>
      </c>
      <c r="I85" s="210"/>
    </row>
    <row r="86" spans="1:9" ht="17.25" thickTop="1" thickBot="1" x14ac:dyDescent="0.3">
      <c r="C86" s="1"/>
      <c r="E86" s="1"/>
      <c r="F86" s="3"/>
      <c r="H86" s="4"/>
    </row>
    <row r="87" spans="1:9" ht="33" thickTop="1" thickBot="1" x14ac:dyDescent="0.3">
      <c r="A87" s="12" t="s">
        <v>0</v>
      </c>
      <c r="B87" s="12" t="s">
        <v>1</v>
      </c>
      <c r="C87" s="12" t="s">
        <v>2</v>
      </c>
      <c r="D87" s="13" t="s">
        <v>22</v>
      </c>
      <c r="E87" s="12" t="s">
        <v>49</v>
      </c>
      <c r="F87" s="14" t="s">
        <v>7</v>
      </c>
      <c r="G87" s="15" t="s">
        <v>8</v>
      </c>
      <c r="H87" s="15" t="s">
        <v>9</v>
      </c>
      <c r="I87" s="12" t="s">
        <v>3</v>
      </c>
    </row>
    <row r="88" spans="1:9" ht="17.25" thickTop="1" thickBot="1" x14ac:dyDescent="0.3">
      <c r="A88" s="44">
        <v>13</v>
      </c>
      <c r="B88" s="31" t="s">
        <v>69</v>
      </c>
      <c r="C88" s="31" t="s">
        <v>70</v>
      </c>
      <c r="D88" s="8" t="s">
        <v>71</v>
      </c>
      <c r="E88" s="31" t="s">
        <v>72</v>
      </c>
      <c r="F88" s="6">
        <v>500</v>
      </c>
      <c r="G88" s="7">
        <v>20</v>
      </c>
      <c r="H88" s="7">
        <f>F88*G88</f>
        <v>10000</v>
      </c>
      <c r="I88" s="185" t="s">
        <v>73</v>
      </c>
    </row>
    <row r="89" spans="1:9" ht="17.25" thickTop="1" thickBot="1" x14ac:dyDescent="0.3">
      <c r="A89" s="168" t="s">
        <v>20</v>
      </c>
      <c r="B89" s="169"/>
      <c r="C89" s="169"/>
      <c r="D89" s="169"/>
      <c r="E89" s="169"/>
      <c r="F89" s="169"/>
      <c r="G89" s="170"/>
      <c r="H89" s="7">
        <f>SUM(H88:H88)</f>
        <v>10000</v>
      </c>
      <c r="I89" s="186"/>
    </row>
    <row r="90" spans="1:9" ht="17.25" thickTop="1" thickBot="1" x14ac:dyDescent="0.3">
      <c r="C90" s="1"/>
      <c r="E90" s="1"/>
      <c r="F90" s="3"/>
      <c r="H90" s="4"/>
    </row>
    <row r="91" spans="1:9" ht="33" thickTop="1" thickBot="1" x14ac:dyDescent="0.3">
      <c r="A91" s="12" t="s">
        <v>0</v>
      </c>
      <c r="B91" s="12" t="s">
        <v>1</v>
      </c>
      <c r="C91" s="12" t="s">
        <v>2</v>
      </c>
      <c r="D91" s="13" t="s">
        <v>22</v>
      </c>
      <c r="E91" s="12" t="s">
        <v>49</v>
      </c>
      <c r="F91" s="14" t="s">
        <v>7</v>
      </c>
      <c r="G91" s="15" t="s">
        <v>8</v>
      </c>
      <c r="H91" s="15" t="s">
        <v>9</v>
      </c>
      <c r="I91" s="12" t="s">
        <v>3</v>
      </c>
    </row>
    <row r="92" spans="1:9" ht="17.25" thickTop="1" thickBot="1" x14ac:dyDescent="0.3">
      <c r="A92" s="45">
        <v>14</v>
      </c>
      <c r="B92" s="31" t="s">
        <v>69</v>
      </c>
      <c r="C92" s="31" t="s">
        <v>70</v>
      </c>
      <c r="D92" s="5" t="s">
        <v>74</v>
      </c>
      <c r="E92" s="31" t="s">
        <v>72</v>
      </c>
      <c r="F92" s="6">
        <v>10</v>
      </c>
      <c r="G92" s="36">
        <v>432.9</v>
      </c>
      <c r="H92" s="36">
        <f>F92*G92</f>
        <v>4329</v>
      </c>
      <c r="I92" s="185" t="s">
        <v>75</v>
      </c>
    </row>
    <row r="93" spans="1:9" ht="17.25" thickTop="1" thickBot="1" x14ac:dyDescent="0.3">
      <c r="A93" s="168" t="s">
        <v>20</v>
      </c>
      <c r="B93" s="169"/>
      <c r="C93" s="169"/>
      <c r="D93" s="169"/>
      <c r="E93" s="169"/>
      <c r="F93" s="169"/>
      <c r="G93" s="170"/>
      <c r="H93" s="7">
        <f>SUM(H92:H92)</f>
        <v>4329</v>
      </c>
      <c r="I93" s="186"/>
    </row>
    <row r="94" spans="1:9" ht="17.25" thickTop="1" thickBot="1" x14ac:dyDescent="0.3">
      <c r="C94" s="1"/>
      <c r="E94" s="1"/>
      <c r="F94" s="3"/>
      <c r="H94" s="4"/>
    </row>
    <row r="95" spans="1:9" ht="33" thickTop="1" thickBot="1" x14ac:dyDescent="0.3">
      <c r="A95" s="12" t="s">
        <v>0</v>
      </c>
      <c r="B95" s="12" t="s">
        <v>1</v>
      </c>
      <c r="C95" s="12" t="s">
        <v>2</v>
      </c>
      <c r="D95" s="13" t="s">
        <v>22</v>
      </c>
      <c r="E95" s="12" t="s">
        <v>49</v>
      </c>
      <c r="F95" s="14" t="s">
        <v>7</v>
      </c>
      <c r="G95" s="15" t="s">
        <v>8</v>
      </c>
      <c r="H95" s="15" t="s">
        <v>9</v>
      </c>
      <c r="I95" s="12" t="s">
        <v>3</v>
      </c>
    </row>
    <row r="96" spans="1:9" ht="17.25" thickTop="1" thickBot="1" x14ac:dyDescent="0.3">
      <c r="A96" s="44">
        <v>15</v>
      </c>
      <c r="B96" s="32" t="s">
        <v>76</v>
      </c>
      <c r="C96" s="33" t="s">
        <v>77</v>
      </c>
      <c r="D96" s="5" t="s">
        <v>78</v>
      </c>
      <c r="E96" s="31" t="s">
        <v>79</v>
      </c>
      <c r="F96" s="6">
        <v>264</v>
      </c>
      <c r="G96" s="36">
        <v>1.2</v>
      </c>
      <c r="H96" s="36">
        <f>F96*G96</f>
        <v>316.8</v>
      </c>
      <c r="I96" s="185" t="s">
        <v>80</v>
      </c>
    </row>
    <row r="97" spans="1:9" ht="17.25" thickTop="1" thickBot="1" x14ac:dyDescent="0.3">
      <c r="A97" s="168" t="s">
        <v>20</v>
      </c>
      <c r="B97" s="169"/>
      <c r="C97" s="169"/>
      <c r="D97" s="169"/>
      <c r="E97" s="169"/>
      <c r="F97" s="169"/>
      <c r="G97" s="170"/>
      <c r="H97" s="7">
        <f>SUM(H96:H96)</f>
        <v>316.8</v>
      </c>
      <c r="I97" s="186"/>
    </row>
    <row r="98" spans="1:9" ht="17.25" thickTop="1" thickBot="1" x14ac:dyDescent="0.3">
      <c r="A98" s="168" t="s">
        <v>20</v>
      </c>
      <c r="B98" s="169"/>
      <c r="C98" s="169"/>
      <c r="D98" s="169"/>
      <c r="E98" s="169"/>
      <c r="F98" s="169"/>
      <c r="G98" s="170"/>
      <c r="H98" s="4"/>
    </row>
    <row r="99" spans="1:9" ht="31.5" x14ac:dyDescent="0.25">
      <c r="A99" s="12" t="s">
        <v>0</v>
      </c>
      <c r="B99" s="12" t="s">
        <v>1</v>
      </c>
      <c r="C99" s="12" t="s">
        <v>2</v>
      </c>
      <c r="D99" s="13" t="s">
        <v>22</v>
      </c>
      <c r="E99" s="12" t="s">
        <v>49</v>
      </c>
      <c r="F99" s="14" t="s">
        <v>7</v>
      </c>
      <c r="G99" s="15" t="s">
        <v>8</v>
      </c>
      <c r="H99" s="15" t="s">
        <v>9</v>
      </c>
      <c r="I99" s="12" t="s">
        <v>3</v>
      </c>
    </row>
    <row r="100" spans="1:9" ht="48.75" thickTop="1" thickBot="1" x14ac:dyDescent="0.3">
      <c r="A100" s="45">
        <v>16</v>
      </c>
      <c r="B100" s="32" t="s">
        <v>81</v>
      </c>
      <c r="C100" s="31" t="s">
        <v>82</v>
      </c>
      <c r="D100" s="5" t="s">
        <v>83</v>
      </c>
      <c r="E100" s="31" t="s">
        <v>79</v>
      </c>
      <c r="F100" s="6">
        <v>1000</v>
      </c>
      <c r="G100" s="36">
        <v>14.87</v>
      </c>
      <c r="H100" s="36">
        <f>F100*G100</f>
        <v>14870</v>
      </c>
      <c r="I100" s="185" t="s">
        <v>84</v>
      </c>
    </row>
    <row r="101" spans="1:9" ht="17.25" thickTop="1" thickBot="1" x14ac:dyDescent="0.3">
      <c r="A101" s="168" t="s">
        <v>20</v>
      </c>
      <c r="B101" s="231"/>
      <c r="C101" s="231"/>
      <c r="D101" s="231"/>
      <c r="E101" s="169"/>
      <c r="F101" s="169"/>
      <c r="G101" s="170"/>
      <c r="H101" s="7">
        <f>SUM(H100:H100)</f>
        <v>14870</v>
      </c>
      <c r="I101" s="186"/>
    </row>
    <row r="102" spans="1:9" ht="17.25" thickTop="1" thickBot="1" x14ac:dyDescent="0.3">
      <c r="C102" s="1"/>
      <c r="E102" s="1"/>
      <c r="F102" s="3"/>
      <c r="H102" s="4"/>
    </row>
    <row r="103" spans="1:9" ht="33" thickTop="1" thickBot="1" x14ac:dyDescent="0.3">
      <c r="A103" s="12" t="s">
        <v>0</v>
      </c>
      <c r="B103" s="12" t="s">
        <v>1</v>
      </c>
      <c r="C103" s="12" t="s">
        <v>2</v>
      </c>
      <c r="D103" s="13" t="s">
        <v>22</v>
      </c>
      <c r="E103" s="12" t="s">
        <v>49</v>
      </c>
      <c r="F103" s="14" t="s">
        <v>7</v>
      </c>
      <c r="G103" s="15" t="s">
        <v>8</v>
      </c>
      <c r="H103" s="15" t="s">
        <v>9</v>
      </c>
      <c r="I103" s="12" t="s">
        <v>3</v>
      </c>
    </row>
    <row r="104" spans="1:9" ht="17.25" thickTop="1" thickBot="1" x14ac:dyDescent="0.3">
      <c r="A104" s="44">
        <v>17</v>
      </c>
      <c r="B104" s="31" t="s">
        <v>69</v>
      </c>
      <c r="C104" s="31" t="s">
        <v>70</v>
      </c>
      <c r="D104" s="8" t="s">
        <v>85</v>
      </c>
      <c r="E104" s="31" t="s">
        <v>72</v>
      </c>
      <c r="F104" s="6">
        <v>14</v>
      </c>
      <c r="G104" s="7">
        <v>309.85500000000002</v>
      </c>
      <c r="H104" s="7">
        <f>F104*G104</f>
        <v>4337.97</v>
      </c>
      <c r="I104" s="185" t="s">
        <v>86</v>
      </c>
    </row>
    <row r="105" spans="1:9" ht="17.25" thickTop="1" thickBot="1" x14ac:dyDescent="0.3">
      <c r="A105" s="168" t="s">
        <v>20</v>
      </c>
      <c r="B105" s="169"/>
      <c r="C105" s="169"/>
      <c r="D105" s="169"/>
      <c r="E105" s="169"/>
      <c r="F105" s="169"/>
      <c r="G105" s="170"/>
      <c r="H105" s="7">
        <f>SUM(H104:H104)</f>
        <v>4337.97</v>
      </c>
      <c r="I105" s="186"/>
    </row>
    <row r="106" spans="1:9" ht="17.25" thickTop="1" thickBot="1" x14ac:dyDescent="0.3">
      <c r="C106" s="1"/>
      <c r="E106" s="1"/>
      <c r="F106" s="3"/>
      <c r="H106" s="4"/>
    </row>
    <row r="107" spans="1:9" ht="33" thickTop="1" thickBot="1" x14ac:dyDescent="0.3">
      <c r="A107" s="12" t="s">
        <v>0</v>
      </c>
      <c r="B107" s="12" t="s">
        <v>1</v>
      </c>
      <c r="C107" s="12" t="s">
        <v>2</v>
      </c>
      <c r="D107" s="13" t="s">
        <v>22</v>
      </c>
      <c r="E107" s="12" t="s">
        <v>49</v>
      </c>
      <c r="F107" s="14" t="s">
        <v>7</v>
      </c>
      <c r="G107" s="15" t="s">
        <v>8</v>
      </c>
      <c r="H107" s="15" t="s">
        <v>9</v>
      </c>
      <c r="I107" s="12" t="s">
        <v>3</v>
      </c>
    </row>
    <row r="108" spans="1:9" ht="17.25" thickTop="1" thickBot="1" x14ac:dyDescent="0.3">
      <c r="A108" s="173">
        <v>18</v>
      </c>
      <c r="B108" s="193" t="s">
        <v>87</v>
      </c>
      <c r="C108" s="193" t="s">
        <v>88</v>
      </c>
      <c r="D108" s="5" t="s">
        <v>89</v>
      </c>
      <c r="E108" s="31" t="s">
        <v>72</v>
      </c>
      <c r="F108" s="6">
        <v>420</v>
      </c>
      <c r="G108" s="36">
        <v>2.2799999999999998</v>
      </c>
      <c r="H108" s="36">
        <f>F108*G108</f>
        <v>957.59999999999991</v>
      </c>
      <c r="I108" s="185" t="s">
        <v>90</v>
      </c>
    </row>
    <row r="109" spans="1:9" ht="17.25" thickTop="1" thickBot="1" x14ac:dyDescent="0.3">
      <c r="A109" s="190"/>
      <c r="B109" s="200"/>
      <c r="C109" s="200"/>
      <c r="D109" s="5" t="s">
        <v>91</v>
      </c>
      <c r="E109" s="31" t="s">
        <v>72</v>
      </c>
      <c r="F109" s="6">
        <v>360</v>
      </c>
      <c r="G109" s="36">
        <v>2.7</v>
      </c>
      <c r="H109" s="36">
        <f t="shared" ref="H109:H110" si="3">F109*G109</f>
        <v>972.00000000000011</v>
      </c>
      <c r="I109" s="187"/>
    </row>
    <row r="110" spans="1:9" ht="17.25" thickTop="1" thickBot="1" x14ac:dyDescent="0.3">
      <c r="A110" s="174"/>
      <c r="B110" s="194"/>
      <c r="C110" s="194"/>
      <c r="D110" s="8" t="s">
        <v>92</v>
      </c>
      <c r="E110" s="31" t="s">
        <v>72</v>
      </c>
      <c r="F110" s="6">
        <v>360</v>
      </c>
      <c r="G110" s="7">
        <v>13</v>
      </c>
      <c r="H110" s="36">
        <f t="shared" si="3"/>
        <v>4680</v>
      </c>
      <c r="I110" s="187"/>
    </row>
    <row r="111" spans="1:9" ht="17.25" thickTop="1" thickBot="1" x14ac:dyDescent="0.3">
      <c r="A111" s="168" t="s">
        <v>20</v>
      </c>
      <c r="B111" s="169"/>
      <c r="C111" s="169"/>
      <c r="D111" s="169"/>
      <c r="E111" s="169"/>
      <c r="F111" s="169"/>
      <c r="G111" s="170"/>
      <c r="H111" s="7">
        <f>SUM(H108:H110)</f>
        <v>6609.6</v>
      </c>
      <c r="I111" s="186"/>
    </row>
    <row r="112" spans="1:9" ht="17.25" thickTop="1" thickBot="1" x14ac:dyDescent="0.3">
      <c r="C112" s="1"/>
      <c r="E112" s="1"/>
      <c r="F112" s="3"/>
      <c r="H112" s="4"/>
    </row>
    <row r="113" spans="1:9" ht="33" thickTop="1" thickBot="1" x14ac:dyDescent="0.3">
      <c r="A113" s="12" t="s">
        <v>0</v>
      </c>
      <c r="B113" s="12" t="s">
        <v>1</v>
      </c>
      <c r="C113" s="12" t="s">
        <v>2</v>
      </c>
      <c r="D113" s="13" t="s">
        <v>22</v>
      </c>
      <c r="E113" s="12" t="s">
        <v>49</v>
      </c>
      <c r="F113" s="14" t="s">
        <v>7</v>
      </c>
      <c r="G113" s="15" t="s">
        <v>8</v>
      </c>
      <c r="H113" s="15" t="s">
        <v>9</v>
      </c>
      <c r="I113" s="12" t="s">
        <v>3</v>
      </c>
    </row>
    <row r="114" spans="1:9" ht="33" thickTop="1" thickBot="1" x14ac:dyDescent="0.3">
      <c r="A114" s="44">
        <v>19</v>
      </c>
      <c r="B114" s="32" t="s">
        <v>93</v>
      </c>
      <c r="C114" s="31" t="s">
        <v>94</v>
      </c>
      <c r="D114" s="8" t="s">
        <v>95</v>
      </c>
      <c r="E114" s="31" t="s">
        <v>72</v>
      </c>
      <c r="F114" s="6">
        <v>2700</v>
      </c>
      <c r="G114" s="7">
        <v>0.7</v>
      </c>
      <c r="H114" s="7">
        <f>F114*G114</f>
        <v>1889.9999999999998</v>
      </c>
      <c r="I114" s="210" t="s">
        <v>96</v>
      </c>
    </row>
    <row r="115" spans="1:9" ht="17.25" thickTop="1" thickBot="1" x14ac:dyDescent="0.3">
      <c r="A115" s="214" t="s">
        <v>20</v>
      </c>
      <c r="B115" s="214"/>
      <c r="C115" s="214"/>
      <c r="D115" s="214"/>
      <c r="E115" s="214"/>
      <c r="F115" s="214"/>
      <c r="G115" s="214"/>
      <c r="H115" s="7">
        <f>SUM(H114:H114)</f>
        <v>1889.9999999999998</v>
      </c>
      <c r="I115" s="210"/>
    </row>
    <row r="116" spans="1:9" ht="17.25" thickTop="1" thickBot="1" x14ac:dyDescent="0.3">
      <c r="C116" s="1"/>
      <c r="E116" s="1"/>
      <c r="F116" s="3"/>
      <c r="H116" s="4"/>
    </row>
    <row r="117" spans="1:9" ht="33" thickTop="1" thickBot="1" x14ac:dyDescent="0.3">
      <c r="A117" s="12" t="s">
        <v>0</v>
      </c>
      <c r="B117" s="12" t="s">
        <v>1</v>
      </c>
      <c r="C117" s="12" t="s">
        <v>2</v>
      </c>
      <c r="D117" s="13" t="s">
        <v>22</v>
      </c>
      <c r="E117" s="12" t="s">
        <v>49</v>
      </c>
      <c r="F117" s="14" t="s">
        <v>7</v>
      </c>
      <c r="G117" s="15" t="s">
        <v>8</v>
      </c>
      <c r="H117" s="15" t="s">
        <v>9</v>
      </c>
      <c r="I117" s="12" t="s">
        <v>3</v>
      </c>
    </row>
    <row r="118" spans="1:9" ht="17.25" thickTop="1" thickBot="1" x14ac:dyDescent="0.3">
      <c r="A118" s="44">
        <v>20</v>
      </c>
      <c r="B118" s="1" t="s">
        <v>97</v>
      </c>
      <c r="C118" s="31" t="s">
        <v>98</v>
      </c>
      <c r="D118" s="8" t="s">
        <v>99</v>
      </c>
      <c r="E118" s="31" t="s">
        <v>72</v>
      </c>
      <c r="F118" s="6">
        <v>2700</v>
      </c>
      <c r="G118" s="7"/>
      <c r="H118" s="7">
        <v>8505.67</v>
      </c>
      <c r="I118" s="210" t="s">
        <v>100</v>
      </c>
    </row>
    <row r="119" spans="1:9" ht="17.25" thickTop="1" thickBot="1" x14ac:dyDescent="0.3">
      <c r="A119" s="214" t="s">
        <v>20</v>
      </c>
      <c r="B119" s="214"/>
      <c r="C119" s="214"/>
      <c r="D119" s="214"/>
      <c r="E119" s="214"/>
      <c r="F119" s="214"/>
      <c r="G119" s="214"/>
      <c r="H119" s="7">
        <f>SUM(H118:H118)</f>
        <v>8505.67</v>
      </c>
      <c r="I119" s="210"/>
    </row>
    <row r="120" spans="1:9" ht="17.25" thickTop="1" thickBot="1" x14ac:dyDescent="0.3">
      <c r="C120" s="1"/>
      <c r="E120" s="1"/>
      <c r="F120" s="3"/>
      <c r="H120" s="4"/>
    </row>
    <row r="121" spans="1:9" ht="33" thickTop="1" thickBot="1" x14ac:dyDescent="0.3">
      <c r="A121" s="12" t="s">
        <v>0</v>
      </c>
      <c r="B121" s="12" t="s">
        <v>1</v>
      </c>
      <c r="C121" s="12" t="s">
        <v>2</v>
      </c>
      <c r="D121" s="13" t="s">
        <v>22</v>
      </c>
      <c r="E121" s="12" t="s">
        <v>49</v>
      </c>
      <c r="F121" s="14" t="s">
        <v>7</v>
      </c>
      <c r="G121" s="15" t="s">
        <v>8</v>
      </c>
      <c r="H121" s="15" t="s">
        <v>9</v>
      </c>
      <c r="I121" s="12" t="s">
        <v>3</v>
      </c>
    </row>
    <row r="122" spans="1:9" ht="17.25" thickTop="1" thickBot="1" x14ac:dyDescent="0.3">
      <c r="A122" s="44">
        <v>21</v>
      </c>
      <c r="B122" s="1" t="s">
        <v>101</v>
      </c>
      <c r="C122" s="31" t="s">
        <v>102</v>
      </c>
      <c r="D122" s="8" t="s">
        <v>103</v>
      </c>
      <c r="E122" s="31" t="s">
        <v>104</v>
      </c>
      <c r="F122" s="6">
        <v>1100</v>
      </c>
      <c r="G122" s="7">
        <v>0.9</v>
      </c>
      <c r="H122" s="7">
        <f>F122*G122</f>
        <v>990</v>
      </c>
      <c r="I122" s="210" t="s">
        <v>105</v>
      </c>
    </row>
    <row r="123" spans="1:9" ht="17.25" thickTop="1" thickBot="1" x14ac:dyDescent="0.3">
      <c r="A123" s="214" t="s">
        <v>20</v>
      </c>
      <c r="B123" s="214"/>
      <c r="C123" s="214"/>
      <c r="D123" s="214"/>
      <c r="E123" s="214"/>
      <c r="F123" s="214"/>
      <c r="G123" s="214"/>
      <c r="H123" s="7">
        <f>SUM(H122:H122)</f>
        <v>990</v>
      </c>
      <c r="I123" s="210"/>
    </row>
    <row r="124" spans="1:9" ht="17.25" thickTop="1" thickBot="1" x14ac:dyDescent="0.3">
      <c r="C124" s="1"/>
      <c r="E124" s="1"/>
      <c r="F124" s="3"/>
      <c r="H124" s="4"/>
    </row>
    <row r="125" spans="1:9" ht="33" thickTop="1" thickBot="1" x14ac:dyDescent="0.3">
      <c r="A125" s="12" t="s">
        <v>0</v>
      </c>
      <c r="B125" s="12" t="s">
        <v>1</v>
      </c>
      <c r="C125" s="12" t="s">
        <v>2</v>
      </c>
      <c r="D125" s="13" t="s">
        <v>22</v>
      </c>
      <c r="E125" s="12" t="s">
        <v>49</v>
      </c>
      <c r="F125" s="14" t="s">
        <v>7</v>
      </c>
      <c r="G125" s="15" t="s">
        <v>8</v>
      </c>
      <c r="H125" s="15" t="s">
        <v>9</v>
      </c>
      <c r="I125" s="12" t="s">
        <v>3</v>
      </c>
    </row>
    <row r="126" spans="1:9" ht="17.25" thickTop="1" thickBot="1" x14ac:dyDescent="0.3">
      <c r="A126" s="44">
        <v>22</v>
      </c>
      <c r="B126" s="1" t="s">
        <v>106</v>
      </c>
      <c r="C126" s="31" t="s">
        <v>107</v>
      </c>
      <c r="D126" s="8" t="s">
        <v>108</v>
      </c>
      <c r="E126" s="31" t="s">
        <v>72</v>
      </c>
      <c r="F126" s="6">
        <v>15</v>
      </c>
      <c r="G126" s="7">
        <v>0</v>
      </c>
      <c r="H126" s="7">
        <v>0</v>
      </c>
      <c r="I126" s="210" t="s">
        <v>48</v>
      </c>
    </row>
    <row r="127" spans="1:9" ht="17.25" thickTop="1" thickBot="1" x14ac:dyDescent="0.3">
      <c r="A127" s="214" t="s">
        <v>20</v>
      </c>
      <c r="B127" s="214"/>
      <c r="C127" s="214"/>
      <c r="D127" s="214"/>
      <c r="E127" s="214"/>
      <c r="F127" s="214"/>
      <c r="G127" s="214"/>
      <c r="H127" s="7">
        <f>SUM(H126:H126)</f>
        <v>0</v>
      </c>
      <c r="I127" s="210"/>
    </row>
    <row r="128" spans="1:9" ht="17.25" thickTop="1" thickBot="1" x14ac:dyDescent="0.3">
      <c r="C128" s="1"/>
      <c r="E128" s="1"/>
      <c r="F128" s="3"/>
      <c r="H128" s="4"/>
    </row>
    <row r="129" spans="1:9" ht="33" thickTop="1" thickBot="1" x14ac:dyDescent="0.3">
      <c r="A129" s="12" t="s">
        <v>0</v>
      </c>
      <c r="B129" s="12" t="s">
        <v>1</v>
      </c>
      <c r="C129" s="12" t="s">
        <v>2</v>
      </c>
      <c r="D129" s="13" t="s">
        <v>22</v>
      </c>
      <c r="E129" s="12" t="s">
        <v>49</v>
      </c>
      <c r="F129" s="14" t="s">
        <v>7</v>
      </c>
      <c r="G129" s="15" t="s">
        <v>8</v>
      </c>
      <c r="H129" s="15" t="s">
        <v>9</v>
      </c>
      <c r="I129" s="12" t="s">
        <v>3</v>
      </c>
    </row>
    <row r="130" spans="1:9" ht="17.25" thickTop="1" thickBot="1" x14ac:dyDescent="0.3">
      <c r="A130" s="44">
        <v>23</v>
      </c>
      <c r="B130" s="1" t="s">
        <v>41</v>
      </c>
      <c r="C130" s="31" t="s">
        <v>109</v>
      </c>
      <c r="D130" s="8" t="s">
        <v>108</v>
      </c>
      <c r="E130" s="31" t="s">
        <v>110</v>
      </c>
      <c r="F130" s="6">
        <v>10000</v>
      </c>
      <c r="G130" s="7">
        <v>0</v>
      </c>
      <c r="H130" s="7">
        <v>0</v>
      </c>
      <c r="I130" s="210" t="s">
        <v>48</v>
      </c>
    </row>
    <row r="131" spans="1:9" ht="17.25" thickTop="1" thickBot="1" x14ac:dyDescent="0.3">
      <c r="A131" s="214" t="s">
        <v>20</v>
      </c>
      <c r="B131" s="214"/>
      <c r="C131" s="214"/>
      <c r="D131" s="214"/>
      <c r="E131" s="214"/>
      <c r="F131" s="214"/>
      <c r="G131" s="214"/>
      <c r="H131" s="7">
        <f>SUM(H130:H130)</f>
        <v>0</v>
      </c>
      <c r="I131" s="210"/>
    </row>
    <row r="132" spans="1:9" ht="17.25" thickTop="1" thickBot="1" x14ac:dyDescent="0.3">
      <c r="B132" s="1"/>
      <c r="C132" s="1"/>
      <c r="D132" s="1"/>
      <c r="E132" s="1"/>
      <c r="F132" s="1"/>
      <c r="G132" s="1"/>
      <c r="H132" s="4"/>
      <c r="I132" s="37"/>
    </row>
    <row r="133" spans="1:9" ht="33" thickTop="1" thickBot="1" x14ac:dyDescent="0.3">
      <c r="A133" s="12" t="s">
        <v>0</v>
      </c>
      <c r="B133" s="12" t="s">
        <v>1</v>
      </c>
      <c r="C133" s="12" t="s">
        <v>2</v>
      </c>
      <c r="D133" s="13" t="s">
        <v>22</v>
      </c>
      <c r="E133" s="12" t="s">
        <v>49</v>
      </c>
      <c r="F133" s="14" t="s">
        <v>7</v>
      </c>
      <c r="G133" s="15" t="s">
        <v>8</v>
      </c>
      <c r="H133" s="15" t="s">
        <v>9</v>
      </c>
      <c r="I133" s="12" t="s">
        <v>3</v>
      </c>
    </row>
    <row r="134" spans="1:9" ht="33" thickTop="1" thickBot="1" x14ac:dyDescent="0.3">
      <c r="A134" s="44">
        <v>24</v>
      </c>
      <c r="B134" s="37" t="s">
        <v>111</v>
      </c>
      <c r="C134" s="31" t="s">
        <v>112</v>
      </c>
      <c r="D134" s="8" t="s">
        <v>113</v>
      </c>
      <c r="E134" s="31" t="s">
        <v>110</v>
      </c>
      <c r="F134" s="6">
        <v>1800</v>
      </c>
      <c r="G134" s="7">
        <v>0</v>
      </c>
      <c r="H134" s="7">
        <v>0</v>
      </c>
      <c r="I134" s="210" t="s">
        <v>48</v>
      </c>
    </row>
    <row r="135" spans="1:9" ht="17.25" thickTop="1" thickBot="1" x14ac:dyDescent="0.3">
      <c r="A135" s="214" t="s">
        <v>20</v>
      </c>
      <c r="B135" s="214"/>
      <c r="C135" s="214"/>
      <c r="D135" s="214"/>
      <c r="E135" s="214"/>
      <c r="F135" s="214"/>
      <c r="G135" s="214"/>
      <c r="H135" s="7">
        <f>SUM(H134:H134)</f>
        <v>0</v>
      </c>
      <c r="I135" s="210"/>
    </row>
    <row r="136" spans="1:9" ht="17.25" thickTop="1" thickBot="1" x14ac:dyDescent="0.3">
      <c r="C136" s="1"/>
      <c r="E136" s="1"/>
      <c r="F136" s="3"/>
      <c r="H136" s="4"/>
    </row>
    <row r="137" spans="1:9" ht="33" thickTop="1" thickBot="1" x14ac:dyDescent="0.3">
      <c r="A137" s="12" t="s">
        <v>0</v>
      </c>
      <c r="B137" s="12" t="s">
        <v>1</v>
      </c>
      <c r="C137" s="12" t="s">
        <v>2</v>
      </c>
      <c r="D137" s="13" t="s">
        <v>22</v>
      </c>
      <c r="E137" s="12" t="s">
        <v>49</v>
      </c>
      <c r="F137" s="14" t="s">
        <v>7</v>
      </c>
      <c r="G137" s="15" t="s">
        <v>8</v>
      </c>
      <c r="H137" s="15" t="s">
        <v>9</v>
      </c>
      <c r="I137" s="12" t="s">
        <v>3</v>
      </c>
    </row>
    <row r="138" spans="1:9" ht="17.25" thickTop="1" thickBot="1" x14ac:dyDescent="0.3">
      <c r="A138" s="173">
        <v>25</v>
      </c>
      <c r="B138" s="193" t="s">
        <v>87</v>
      </c>
      <c r="C138" s="193" t="s">
        <v>88</v>
      </c>
      <c r="D138" s="5" t="s">
        <v>114</v>
      </c>
      <c r="E138" s="31" t="s">
        <v>72</v>
      </c>
      <c r="F138" s="6">
        <v>190</v>
      </c>
      <c r="G138" s="36">
        <v>6.75</v>
      </c>
      <c r="H138" s="36">
        <f>F138*G138</f>
        <v>1282.5</v>
      </c>
      <c r="I138" s="185" t="s">
        <v>48</v>
      </c>
    </row>
    <row r="139" spans="1:9" ht="17.25" thickTop="1" thickBot="1" x14ac:dyDescent="0.3">
      <c r="A139" s="174"/>
      <c r="B139" s="194"/>
      <c r="C139" s="194"/>
      <c r="D139" s="5" t="s">
        <v>115</v>
      </c>
      <c r="E139" s="31" t="s">
        <v>72</v>
      </c>
      <c r="F139" s="6">
        <v>170</v>
      </c>
      <c r="G139" s="36">
        <v>2.7</v>
      </c>
      <c r="H139" s="36">
        <f t="shared" ref="H139" si="4">F139*G139</f>
        <v>459.00000000000006</v>
      </c>
      <c r="I139" s="187"/>
    </row>
    <row r="140" spans="1:9" ht="17.25" thickTop="1" thickBot="1" x14ac:dyDescent="0.3">
      <c r="A140" s="168" t="s">
        <v>20</v>
      </c>
      <c r="B140" s="169"/>
      <c r="C140" s="169"/>
      <c r="D140" s="169"/>
      <c r="E140" s="169"/>
      <c r="F140" s="169"/>
      <c r="G140" s="170"/>
      <c r="H140" s="7">
        <f>SUM(H138:H139)</f>
        <v>1741.5</v>
      </c>
      <c r="I140" s="186"/>
    </row>
    <row r="141" spans="1:9" ht="17.25" thickTop="1" thickBot="1" x14ac:dyDescent="0.3">
      <c r="C141" s="1"/>
      <c r="E141" s="1"/>
      <c r="F141" s="3"/>
      <c r="H141" s="4"/>
    </row>
    <row r="142" spans="1:9" ht="33" thickTop="1" thickBot="1" x14ac:dyDescent="0.3">
      <c r="A142" s="12" t="s">
        <v>0</v>
      </c>
      <c r="B142" s="12" t="s">
        <v>1</v>
      </c>
      <c r="C142" s="12" t="s">
        <v>2</v>
      </c>
      <c r="D142" s="13" t="s">
        <v>22</v>
      </c>
      <c r="E142" s="12" t="s">
        <v>49</v>
      </c>
      <c r="F142" s="14" t="s">
        <v>7</v>
      </c>
      <c r="G142" s="15" t="s">
        <v>8</v>
      </c>
      <c r="H142" s="15" t="s">
        <v>9</v>
      </c>
      <c r="I142" s="12" t="s">
        <v>3</v>
      </c>
    </row>
    <row r="143" spans="1:9" ht="17.25" thickTop="1" thickBot="1" x14ac:dyDescent="0.3">
      <c r="A143" s="173">
        <v>26</v>
      </c>
      <c r="B143" s="193" t="s">
        <v>116</v>
      </c>
      <c r="C143" s="193" t="s">
        <v>117</v>
      </c>
      <c r="D143" s="5" t="s">
        <v>114</v>
      </c>
      <c r="E143" s="31" t="s">
        <v>72</v>
      </c>
      <c r="F143" s="6">
        <v>190</v>
      </c>
      <c r="G143" s="36">
        <v>0</v>
      </c>
      <c r="H143" s="36">
        <v>0</v>
      </c>
      <c r="I143" s="185" t="s">
        <v>48</v>
      </c>
    </row>
    <row r="144" spans="1:9" ht="17.25" thickTop="1" thickBot="1" x14ac:dyDescent="0.3">
      <c r="A144" s="174"/>
      <c r="B144" s="194"/>
      <c r="C144" s="194"/>
      <c r="D144" s="5" t="s">
        <v>118</v>
      </c>
      <c r="E144" s="31" t="s">
        <v>72</v>
      </c>
      <c r="F144" s="6">
        <v>170</v>
      </c>
      <c r="G144" s="36">
        <v>0</v>
      </c>
      <c r="H144" s="36">
        <v>0</v>
      </c>
      <c r="I144" s="187"/>
    </row>
    <row r="145" spans="1:9" ht="17.25" thickTop="1" thickBot="1" x14ac:dyDescent="0.3">
      <c r="A145" s="168" t="s">
        <v>20</v>
      </c>
      <c r="B145" s="169"/>
      <c r="C145" s="169"/>
      <c r="D145" s="169"/>
      <c r="E145" s="169"/>
      <c r="F145" s="169"/>
      <c r="G145" s="170"/>
      <c r="H145" s="7">
        <f>SUM(H143:H144)</f>
        <v>0</v>
      </c>
      <c r="I145" s="186"/>
    </row>
    <row r="146" spans="1:9" ht="17.25" thickTop="1" thickBot="1" x14ac:dyDescent="0.3">
      <c r="C146" s="1"/>
      <c r="E146" s="1"/>
      <c r="F146" s="3"/>
      <c r="H146" s="4"/>
    </row>
    <row r="147" spans="1:9" ht="33" thickTop="1" thickBot="1" x14ac:dyDescent="0.3">
      <c r="A147" s="12" t="s">
        <v>0</v>
      </c>
      <c r="B147" s="12" t="s">
        <v>1</v>
      </c>
      <c r="C147" s="12" t="s">
        <v>2</v>
      </c>
      <c r="D147" s="13" t="s">
        <v>22</v>
      </c>
      <c r="E147" s="12" t="s">
        <v>49</v>
      </c>
      <c r="F147" s="14" t="s">
        <v>7</v>
      </c>
      <c r="G147" s="15" t="s">
        <v>8</v>
      </c>
      <c r="H147" s="15" t="s">
        <v>9</v>
      </c>
      <c r="I147" s="12" t="s">
        <v>3</v>
      </c>
    </row>
    <row r="148" spans="1:9" ht="17.25" thickTop="1" thickBot="1" x14ac:dyDescent="0.3">
      <c r="A148" s="45">
        <v>27</v>
      </c>
      <c r="B148" s="27" t="s">
        <v>119</v>
      </c>
      <c r="C148" s="28" t="s">
        <v>120</v>
      </c>
      <c r="D148" s="5" t="s">
        <v>121</v>
      </c>
      <c r="E148" s="31" t="s">
        <v>72</v>
      </c>
      <c r="F148" s="6">
        <v>200</v>
      </c>
      <c r="G148" s="36">
        <v>0</v>
      </c>
      <c r="H148" s="36">
        <v>0</v>
      </c>
      <c r="I148" s="185" t="s">
        <v>48</v>
      </c>
    </row>
    <row r="149" spans="1:9" ht="17.25" thickTop="1" thickBot="1" x14ac:dyDescent="0.3">
      <c r="A149" s="168" t="s">
        <v>20</v>
      </c>
      <c r="B149" s="169"/>
      <c r="C149" s="169"/>
      <c r="D149" s="169"/>
      <c r="E149" s="169"/>
      <c r="F149" s="169"/>
      <c r="G149" s="170"/>
      <c r="H149" s="7">
        <f>SUM(H148:H148)</f>
        <v>0</v>
      </c>
      <c r="I149" s="186"/>
    </row>
    <row r="150" spans="1:9" ht="17.25" thickTop="1" thickBot="1" x14ac:dyDescent="0.3">
      <c r="C150" s="1"/>
      <c r="E150" s="1"/>
      <c r="F150" s="3"/>
      <c r="H150" s="4"/>
    </row>
    <row r="151" spans="1:9" ht="33" thickTop="1" thickBot="1" x14ac:dyDescent="0.3">
      <c r="A151" s="12" t="s">
        <v>0</v>
      </c>
      <c r="B151" s="12" t="s">
        <v>1</v>
      </c>
      <c r="C151" s="12" t="s">
        <v>2</v>
      </c>
      <c r="D151" s="13" t="s">
        <v>22</v>
      </c>
      <c r="E151" s="12" t="s">
        <v>49</v>
      </c>
      <c r="F151" s="14" t="s">
        <v>7</v>
      </c>
      <c r="G151" s="15" t="s">
        <v>8</v>
      </c>
      <c r="H151" s="15" t="s">
        <v>9</v>
      </c>
      <c r="I151" s="12" t="s">
        <v>3</v>
      </c>
    </row>
    <row r="152" spans="1:9" ht="17.25" thickTop="1" thickBot="1" x14ac:dyDescent="0.3">
      <c r="A152" s="173">
        <v>28</v>
      </c>
      <c r="B152" s="37" t="s">
        <v>106</v>
      </c>
      <c r="C152" s="29" t="s">
        <v>107</v>
      </c>
      <c r="D152" s="193" t="s">
        <v>108</v>
      </c>
      <c r="E152" s="193" t="s">
        <v>72</v>
      </c>
      <c r="F152" s="204">
        <v>71</v>
      </c>
      <c r="G152" s="211">
        <v>0</v>
      </c>
      <c r="H152" s="211">
        <v>0</v>
      </c>
      <c r="I152" s="185" t="s">
        <v>48</v>
      </c>
    </row>
    <row r="153" spans="1:9" ht="33" thickTop="1" thickBot="1" x14ac:dyDescent="0.3">
      <c r="A153" s="190"/>
      <c r="B153" s="32" t="s">
        <v>122</v>
      </c>
      <c r="C153" s="31" t="s">
        <v>123</v>
      </c>
      <c r="D153" s="200"/>
      <c r="E153" s="200"/>
      <c r="F153" s="205"/>
      <c r="G153" s="212"/>
      <c r="H153" s="212"/>
      <c r="I153" s="187"/>
    </row>
    <row r="154" spans="1:9" ht="33" thickTop="1" thickBot="1" x14ac:dyDescent="0.3">
      <c r="A154" s="174"/>
      <c r="B154" s="32" t="s">
        <v>124</v>
      </c>
      <c r="C154" s="31" t="s">
        <v>125</v>
      </c>
      <c r="D154" s="194"/>
      <c r="E154" s="194"/>
      <c r="F154" s="206"/>
      <c r="G154" s="213"/>
      <c r="H154" s="213"/>
      <c r="I154" s="187"/>
    </row>
    <row r="155" spans="1:9" ht="17.25" thickTop="1" thickBot="1" x14ac:dyDescent="0.3">
      <c r="A155" s="214" t="s">
        <v>20</v>
      </c>
      <c r="B155" s="214"/>
      <c r="C155" s="214"/>
      <c r="D155" s="214"/>
      <c r="E155" s="214"/>
      <c r="F155" s="214"/>
      <c r="G155" s="214"/>
      <c r="H155" s="7">
        <v>0</v>
      </c>
      <c r="I155" s="186"/>
    </row>
    <row r="156" spans="1:9" ht="17.25" thickTop="1" thickBot="1" x14ac:dyDescent="0.3"/>
    <row r="157" spans="1:9" ht="33" thickTop="1" thickBot="1" x14ac:dyDescent="0.3">
      <c r="A157" s="12" t="s">
        <v>0</v>
      </c>
      <c r="B157" s="12" t="s">
        <v>1</v>
      </c>
      <c r="C157" s="12" t="s">
        <v>2</v>
      </c>
      <c r="D157" s="13" t="s">
        <v>22</v>
      </c>
      <c r="E157" s="12" t="s">
        <v>49</v>
      </c>
      <c r="F157" s="14" t="s">
        <v>7</v>
      </c>
      <c r="G157" s="15" t="s">
        <v>8</v>
      </c>
      <c r="H157" s="15" t="s">
        <v>9</v>
      </c>
      <c r="I157" s="12" t="s">
        <v>3</v>
      </c>
    </row>
    <row r="158" spans="1:9" ht="33" thickTop="1" thickBot="1" x14ac:dyDescent="0.3">
      <c r="A158" s="45">
        <v>29</v>
      </c>
      <c r="B158" s="27" t="s">
        <v>126</v>
      </c>
      <c r="C158" s="28" t="s">
        <v>127</v>
      </c>
      <c r="D158" s="5" t="s">
        <v>128</v>
      </c>
      <c r="E158" s="31" t="s">
        <v>67</v>
      </c>
      <c r="F158" s="6">
        <v>10000</v>
      </c>
      <c r="G158" s="36">
        <v>114</v>
      </c>
      <c r="H158" s="36">
        <f>F158*G158</f>
        <v>1140000</v>
      </c>
      <c r="I158" s="185" t="s">
        <v>48</v>
      </c>
    </row>
    <row r="159" spans="1:9" ht="17.25" thickTop="1" thickBot="1" x14ac:dyDescent="0.3">
      <c r="A159" s="168" t="s">
        <v>20</v>
      </c>
      <c r="B159" s="169"/>
      <c r="C159" s="169"/>
      <c r="D159" s="169"/>
      <c r="E159" s="169"/>
      <c r="F159" s="169"/>
      <c r="G159" s="170"/>
      <c r="H159" s="7">
        <f>SUM(H158:H158)</f>
        <v>1140000</v>
      </c>
      <c r="I159" s="186"/>
    </row>
    <row r="160" spans="1:9" ht="17.25" thickTop="1" thickBot="1" x14ac:dyDescent="0.3"/>
    <row r="161" spans="1:9" ht="33" thickTop="1" thickBot="1" x14ac:dyDescent="0.3">
      <c r="A161" s="12" t="s">
        <v>0</v>
      </c>
      <c r="B161" s="12" t="s">
        <v>1</v>
      </c>
      <c r="C161" s="12" t="s">
        <v>2</v>
      </c>
      <c r="D161" s="13" t="s">
        <v>22</v>
      </c>
      <c r="E161" s="12" t="s">
        <v>49</v>
      </c>
      <c r="F161" s="14" t="s">
        <v>7</v>
      </c>
      <c r="G161" s="15" t="s">
        <v>8</v>
      </c>
      <c r="H161" s="15" t="s">
        <v>9</v>
      </c>
      <c r="I161" s="12" t="s">
        <v>3</v>
      </c>
    </row>
    <row r="162" spans="1:9" ht="17.25" thickTop="1" thickBot="1" x14ac:dyDescent="0.3">
      <c r="A162" s="222">
        <v>30</v>
      </c>
      <c r="B162" s="210" t="s">
        <v>129</v>
      </c>
      <c r="C162" s="214" t="s">
        <v>130</v>
      </c>
      <c r="D162" s="5" t="s">
        <v>131</v>
      </c>
      <c r="E162" s="34" t="s">
        <v>72</v>
      </c>
      <c r="F162" s="6">
        <v>201</v>
      </c>
      <c r="G162" s="36">
        <v>107.5</v>
      </c>
      <c r="H162" s="36">
        <f>F162*G162</f>
        <v>21607.5</v>
      </c>
      <c r="I162" s="185" t="s">
        <v>134</v>
      </c>
    </row>
    <row r="163" spans="1:9" ht="17.25" thickTop="1" thickBot="1" x14ac:dyDescent="0.3">
      <c r="A163" s="222"/>
      <c r="B163" s="210"/>
      <c r="C163" s="214"/>
      <c r="D163" s="5" t="s">
        <v>132</v>
      </c>
      <c r="E163" s="34" t="s">
        <v>133</v>
      </c>
      <c r="F163" s="6">
        <v>201</v>
      </c>
      <c r="G163" s="36">
        <v>2.88</v>
      </c>
      <c r="H163" s="36">
        <f>F163*G163</f>
        <v>578.88</v>
      </c>
      <c r="I163" s="187"/>
    </row>
    <row r="164" spans="1:9" ht="17.25" thickTop="1" thickBot="1" x14ac:dyDescent="0.3">
      <c r="A164" s="214" t="s">
        <v>20</v>
      </c>
      <c r="B164" s="214"/>
      <c r="C164" s="214"/>
      <c r="D164" s="214"/>
      <c r="E164" s="214"/>
      <c r="F164" s="214"/>
      <c r="G164" s="214"/>
      <c r="H164" s="7">
        <f>SUM(H162:H163)</f>
        <v>22186.38</v>
      </c>
      <c r="I164" s="186"/>
    </row>
    <row r="165" spans="1:9" ht="17.25" thickTop="1" thickBot="1" x14ac:dyDescent="0.3"/>
    <row r="166" spans="1:9" ht="33" thickTop="1" thickBot="1" x14ac:dyDescent="0.3">
      <c r="A166" s="12" t="s">
        <v>0</v>
      </c>
      <c r="B166" s="12" t="s">
        <v>1</v>
      </c>
      <c r="C166" s="12" t="s">
        <v>2</v>
      </c>
      <c r="D166" s="13" t="s">
        <v>22</v>
      </c>
      <c r="E166" s="12" t="s">
        <v>49</v>
      </c>
      <c r="F166" s="14" t="s">
        <v>7</v>
      </c>
      <c r="G166" s="15" t="s">
        <v>8</v>
      </c>
      <c r="H166" s="15" t="s">
        <v>9</v>
      </c>
      <c r="I166" s="12" t="s">
        <v>3</v>
      </c>
    </row>
    <row r="167" spans="1:9" ht="64.5" thickTop="1" thickBot="1" x14ac:dyDescent="0.3">
      <c r="A167" s="44">
        <v>31</v>
      </c>
      <c r="B167" s="40" t="s">
        <v>135</v>
      </c>
      <c r="C167" s="5" t="s">
        <v>136</v>
      </c>
      <c r="D167" s="5" t="s">
        <v>137</v>
      </c>
      <c r="E167" s="38" t="s">
        <v>72</v>
      </c>
      <c r="F167" s="6">
        <v>6</v>
      </c>
      <c r="G167" s="36">
        <v>0</v>
      </c>
      <c r="H167" s="36">
        <f>F167*G167</f>
        <v>0</v>
      </c>
      <c r="I167" s="185" t="s">
        <v>48</v>
      </c>
    </row>
    <row r="168" spans="1:9" ht="17.25" thickTop="1" thickBot="1" x14ac:dyDescent="0.3">
      <c r="A168" s="168" t="s">
        <v>20</v>
      </c>
      <c r="B168" s="169"/>
      <c r="C168" s="169"/>
      <c r="D168" s="169"/>
      <c r="E168" s="169"/>
      <c r="F168" s="169"/>
      <c r="G168" s="170"/>
      <c r="H168" s="7">
        <f>SUM(H167:H167)</f>
        <v>0</v>
      </c>
      <c r="I168" s="186"/>
    </row>
    <row r="169" spans="1:9" ht="17.25" thickTop="1" thickBot="1" x14ac:dyDescent="0.3"/>
    <row r="170" spans="1:9" ht="33" thickTop="1" thickBot="1" x14ac:dyDescent="0.3">
      <c r="A170" s="12" t="s">
        <v>0</v>
      </c>
      <c r="B170" s="12" t="s">
        <v>1</v>
      </c>
      <c r="C170" s="12" t="s">
        <v>2</v>
      </c>
      <c r="D170" s="13" t="s">
        <v>22</v>
      </c>
      <c r="E170" s="12" t="s">
        <v>49</v>
      </c>
      <c r="F170" s="14" t="s">
        <v>7</v>
      </c>
      <c r="G170" s="15" t="s">
        <v>8</v>
      </c>
      <c r="H170" s="15" t="s">
        <v>9</v>
      </c>
      <c r="I170" s="12" t="s">
        <v>3</v>
      </c>
    </row>
    <row r="171" spans="1:9" ht="64.5" thickTop="1" thickBot="1" x14ac:dyDescent="0.3">
      <c r="A171" s="44">
        <v>32</v>
      </c>
      <c r="B171" s="40" t="s">
        <v>135</v>
      </c>
      <c r="C171" s="5" t="s">
        <v>136</v>
      </c>
      <c r="D171" s="5" t="s">
        <v>138</v>
      </c>
      <c r="E171" s="39" t="s">
        <v>72</v>
      </c>
      <c r="F171" s="6">
        <v>10</v>
      </c>
      <c r="G171" s="36">
        <v>0</v>
      </c>
      <c r="H171" s="36">
        <f>F171*G171</f>
        <v>0</v>
      </c>
      <c r="I171" s="185" t="s">
        <v>48</v>
      </c>
    </row>
    <row r="172" spans="1:9" ht="17.25" thickTop="1" thickBot="1" x14ac:dyDescent="0.3">
      <c r="A172" s="168" t="s">
        <v>20</v>
      </c>
      <c r="B172" s="169"/>
      <c r="C172" s="169"/>
      <c r="D172" s="169"/>
      <c r="E172" s="169"/>
      <c r="F172" s="169"/>
      <c r="G172" s="170"/>
      <c r="H172" s="7">
        <f>SUM(H171:H171)</f>
        <v>0</v>
      </c>
      <c r="I172" s="186"/>
    </row>
    <row r="173" spans="1:9" ht="17.25" thickTop="1" thickBot="1" x14ac:dyDescent="0.3"/>
    <row r="174" spans="1:9" ht="33" thickTop="1" thickBot="1" x14ac:dyDescent="0.3">
      <c r="A174" s="12" t="s">
        <v>0</v>
      </c>
      <c r="B174" s="12" t="s">
        <v>1</v>
      </c>
      <c r="C174" s="12" t="s">
        <v>2</v>
      </c>
      <c r="D174" s="13" t="s">
        <v>22</v>
      </c>
      <c r="E174" s="12" t="s">
        <v>49</v>
      </c>
      <c r="F174" s="14" t="s">
        <v>7</v>
      </c>
      <c r="G174" s="15" t="s">
        <v>8</v>
      </c>
      <c r="H174" s="15" t="s">
        <v>9</v>
      </c>
      <c r="I174" s="12" t="s">
        <v>3</v>
      </c>
    </row>
    <row r="175" spans="1:9" ht="64.5" thickTop="1" thickBot="1" x14ac:dyDescent="0.3">
      <c r="A175" s="44">
        <v>33</v>
      </c>
      <c r="B175" s="40" t="s">
        <v>135</v>
      </c>
      <c r="C175" s="5" t="s">
        <v>136</v>
      </c>
      <c r="D175" s="5" t="s">
        <v>139</v>
      </c>
      <c r="E175" s="39" t="s">
        <v>72</v>
      </c>
      <c r="F175" s="6">
        <v>20</v>
      </c>
      <c r="G175" s="36">
        <v>0</v>
      </c>
      <c r="H175" s="36">
        <f>F175*G175</f>
        <v>0</v>
      </c>
      <c r="I175" s="185" t="s">
        <v>48</v>
      </c>
    </row>
    <row r="176" spans="1:9" ht="17.25" thickTop="1" thickBot="1" x14ac:dyDescent="0.3">
      <c r="A176" s="168" t="s">
        <v>20</v>
      </c>
      <c r="B176" s="169"/>
      <c r="C176" s="169"/>
      <c r="D176" s="169"/>
      <c r="E176" s="169"/>
      <c r="F176" s="169"/>
      <c r="G176" s="170"/>
      <c r="H176" s="7">
        <f>SUM(H175:H175)</f>
        <v>0</v>
      </c>
      <c r="I176" s="186"/>
    </row>
    <row r="177" spans="1:18" ht="17.25" thickTop="1" thickBot="1" x14ac:dyDescent="0.3"/>
    <row r="178" spans="1:18" ht="33" thickTop="1" thickBot="1" x14ac:dyDescent="0.3">
      <c r="A178" s="12" t="s">
        <v>0</v>
      </c>
      <c r="B178" s="12" t="s">
        <v>1</v>
      </c>
      <c r="C178" s="12" t="s">
        <v>2</v>
      </c>
      <c r="D178" s="13" t="s">
        <v>22</v>
      </c>
      <c r="E178" s="12" t="s">
        <v>49</v>
      </c>
      <c r="F178" s="14" t="s">
        <v>7</v>
      </c>
      <c r="G178" s="15" t="s">
        <v>8</v>
      </c>
      <c r="H178" s="15" t="s">
        <v>9</v>
      </c>
      <c r="I178" s="12" t="s">
        <v>3</v>
      </c>
    </row>
    <row r="179" spans="1:18" ht="64.5" thickTop="1" thickBot="1" x14ac:dyDescent="0.3">
      <c r="A179" s="44">
        <v>34</v>
      </c>
      <c r="B179" s="40" t="s">
        <v>135</v>
      </c>
      <c r="C179" s="5" t="s">
        <v>136</v>
      </c>
      <c r="D179" s="5" t="s">
        <v>140</v>
      </c>
      <c r="E179" s="39" t="s">
        <v>72</v>
      </c>
      <c r="F179" s="6">
        <v>10</v>
      </c>
      <c r="G179" s="36">
        <v>0</v>
      </c>
      <c r="H179" s="36">
        <f>F179*G179</f>
        <v>0</v>
      </c>
      <c r="I179" s="185" t="s">
        <v>48</v>
      </c>
    </row>
    <row r="180" spans="1:18" ht="17.25" thickTop="1" thickBot="1" x14ac:dyDescent="0.3">
      <c r="A180" s="168" t="s">
        <v>20</v>
      </c>
      <c r="B180" s="169"/>
      <c r="C180" s="169"/>
      <c r="D180" s="169"/>
      <c r="E180" s="169"/>
      <c r="F180" s="169"/>
      <c r="G180" s="170"/>
      <c r="H180" s="7">
        <f>SUM(H179:H179)</f>
        <v>0</v>
      </c>
      <c r="I180" s="186"/>
    </row>
    <row r="181" spans="1:18" ht="17.25" thickTop="1" thickBot="1" x14ac:dyDescent="0.3"/>
    <row r="182" spans="1:18" ht="33" thickTop="1" thickBot="1" x14ac:dyDescent="0.3">
      <c r="A182" s="12" t="s">
        <v>0</v>
      </c>
      <c r="B182" s="12" t="s">
        <v>1</v>
      </c>
      <c r="C182" s="12" t="s">
        <v>2</v>
      </c>
      <c r="D182" s="13" t="s">
        <v>22</v>
      </c>
      <c r="E182" s="12" t="s">
        <v>49</v>
      </c>
      <c r="F182" s="14" t="s">
        <v>7</v>
      </c>
      <c r="G182" s="15" t="s">
        <v>8</v>
      </c>
      <c r="H182" s="15" t="s">
        <v>9</v>
      </c>
      <c r="I182" s="12" t="s">
        <v>3</v>
      </c>
    </row>
    <row r="183" spans="1:18" ht="64.5" thickTop="1" thickBot="1" x14ac:dyDescent="0.3">
      <c r="A183" s="44">
        <v>35</v>
      </c>
      <c r="B183" s="40" t="s">
        <v>135</v>
      </c>
      <c r="C183" s="5" t="s">
        <v>136</v>
      </c>
      <c r="D183" s="5" t="s">
        <v>141</v>
      </c>
      <c r="E183" s="39" t="s">
        <v>72</v>
      </c>
      <c r="F183" s="6">
        <v>20</v>
      </c>
      <c r="G183" s="36">
        <v>0</v>
      </c>
      <c r="H183" s="36">
        <f>F183*G183</f>
        <v>0</v>
      </c>
      <c r="I183" s="185" t="s">
        <v>48</v>
      </c>
    </row>
    <row r="184" spans="1:18" ht="17.25" thickTop="1" thickBot="1" x14ac:dyDescent="0.3">
      <c r="A184" s="168" t="s">
        <v>20</v>
      </c>
      <c r="B184" s="169"/>
      <c r="C184" s="169"/>
      <c r="D184" s="169"/>
      <c r="E184" s="169"/>
      <c r="F184" s="169"/>
      <c r="G184" s="170"/>
      <c r="H184" s="7">
        <f>SUM(H183:H183)</f>
        <v>0</v>
      </c>
      <c r="I184" s="186"/>
      <c r="N184" s="49"/>
      <c r="O184" s="49"/>
      <c r="P184" s="49"/>
      <c r="Q184" s="49"/>
      <c r="R184" s="49"/>
    </row>
    <row r="185" spans="1:18" ht="17.25" thickTop="1" thickBot="1" x14ac:dyDescent="0.3">
      <c r="N185" s="49"/>
      <c r="O185" s="49"/>
      <c r="P185" s="49"/>
      <c r="Q185" s="49"/>
      <c r="R185" s="49"/>
    </row>
    <row r="186" spans="1:18" ht="33" thickTop="1" thickBot="1" x14ac:dyDescent="0.3">
      <c r="A186" s="12" t="s">
        <v>0</v>
      </c>
      <c r="B186" s="12" t="s">
        <v>1</v>
      </c>
      <c r="C186" s="12" t="s">
        <v>2</v>
      </c>
      <c r="D186" s="13" t="s">
        <v>22</v>
      </c>
      <c r="E186" s="12" t="s">
        <v>49</v>
      </c>
      <c r="F186" s="14" t="s">
        <v>7</v>
      </c>
      <c r="G186" s="15" t="s">
        <v>8</v>
      </c>
      <c r="H186" s="15" t="s">
        <v>9</v>
      </c>
      <c r="I186" s="12" t="s">
        <v>3</v>
      </c>
      <c r="N186" s="49"/>
      <c r="O186" s="50"/>
      <c r="P186" s="49"/>
      <c r="Q186" s="49"/>
      <c r="R186" s="49"/>
    </row>
    <row r="187" spans="1:18" ht="17.25" thickTop="1" thickBot="1" x14ac:dyDescent="0.3">
      <c r="A187" s="173">
        <v>36</v>
      </c>
      <c r="B187" s="191" t="s">
        <v>135</v>
      </c>
      <c r="C187" s="193" t="s">
        <v>136</v>
      </c>
      <c r="D187" s="5" t="s">
        <v>142</v>
      </c>
      <c r="E187" s="39" t="s">
        <v>72</v>
      </c>
      <c r="F187" s="6">
        <v>2740</v>
      </c>
      <c r="G187" s="36">
        <v>0</v>
      </c>
      <c r="H187" s="36">
        <v>0</v>
      </c>
      <c r="I187" s="185" t="s">
        <v>48</v>
      </c>
      <c r="N187" s="49"/>
      <c r="O187" s="50"/>
      <c r="P187" s="49"/>
      <c r="Q187" s="49"/>
      <c r="R187" s="49"/>
    </row>
    <row r="188" spans="1:18" ht="17.25" thickTop="1" thickBot="1" x14ac:dyDescent="0.3">
      <c r="A188" s="190"/>
      <c r="B188" s="199"/>
      <c r="C188" s="200"/>
      <c r="D188" s="5" t="s">
        <v>143</v>
      </c>
      <c r="E188" s="39" t="s">
        <v>72</v>
      </c>
      <c r="F188" s="6">
        <f>20*100</f>
        <v>2000</v>
      </c>
      <c r="G188" s="36">
        <v>0</v>
      </c>
      <c r="H188" s="36">
        <v>0</v>
      </c>
      <c r="I188" s="187"/>
      <c r="N188" s="49"/>
      <c r="O188" s="50"/>
      <c r="P188" s="49"/>
      <c r="Q188" s="49"/>
      <c r="R188" s="49"/>
    </row>
    <row r="189" spans="1:18" ht="17.25" thickTop="1" thickBot="1" x14ac:dyDescent="0.3">
      <c r="A189" s="190"/>
      <c r="B189" s="199"/>
      <c r="C189" s="200"/>
      <c r="D189" s="5" t="s">
        <v>144</v>
      </c>
      <c r="E189" s="39" t="s">
        <v>72</v>
      </c>
      <c r="F189" s="6">
        <f>7*50</f>
        <v>350</v>
      </c>
      <c r="G189" s="36">
        <v>0</v>
      </c>
      <c r="H189" s="36">
        <v>0</v>
      </c>
      <c r="I189" s="187"/>
      <c r="N189" s="49"/>
      <c r="O189" s="50"/>
      <c r="P189" s="49"/>
      <c r="Q189" s="49"/>
      <c r="R189" s="49"/>
    </row>
    <row r="190" spans="1:18" ht="17.25" thickTop="1" thickBot="1" x14ac:dyDescent="0.3">
      <c r="A190" s="190"/>
      <c r="B190" s="199"/>
      <c r="C190" s="200"/>
      <c r="D190" s="5" t="s">
        <v>145</v>
      </c>
      <c r="E190" s="39" t="s">
        <v>72</v>
      </c>
      <c r="F190" s="6">
        <f>(1182+230)*50</f>
        <v>70600</v>
      </c>
      <c r="G190" s="36">
        <v>0</v>
      </c>
      <c r="H190" s="36">
        <v>0</v>
      </c>
      <c r="I190" s="187"/>
      <c r="N190" s="49"/>
      <c r="O190" s="50"/>
      <c r="P190" s="49"/>
      <c r="Q190" s="49"/>
      <c r="R190" s="49"/>
    </row>
    <row r="191" spans="1:18" ht="17.25" thickTop="1" thickBot="1" x14ac:dyDescent="0.3">
      <c r="A191" s="174"/>
      <c r="B191" s="192"/>
      <c r="C191" s="194"/>
      <c r="D191" s="5" t="s">
        <v>146</v>
      </c>
      <c r="E191" s="39" t="s">
        <v>72</v>
      </c>
      <c r="F191" s="6">
        <f>29*25</f>
        <v>725</v>
      </c>
      <c r="G191" s="36">
        <v>0</v>
      </c>
      <c r="H191" s="36">
        <f>F191*G191</f>
        <v>0</v>
      </c>
      <c r="I191" s="187"/>
      <c r="N191" s="49"/>
      <c r="O191" s="50"/>
      <c r="P191" s="49"/>
      <c r="Q191" s="49"/>
      <c r="R191" s="49"/>
    </row>
    <row r="192" spans="1:18" ht="17.25" thickTop="1" thickBot="1" x14ac:dyDescent="0.3">
      <c r="A192" s="168" t="s">
        <v>20</v>
      </c>
      <c r="B192" s="169"/>
      <c r="C192" s="169"/>
      <c r="D192" s="169"/>
      <c r="E192" s="169"/>
      <c r="F192" s="169"/>
      <c r="G192" s="170"/>
      <c r="H192" s="7">
        <f>SUM(H191:H191)</f>
        <v>0</v>
      </c>
      <c r="I192" s="186"/>
      <c r="N192" s="49"/>
      <c r="O192" s="49"/>
      <c r="P192" s="49"/>
      <c r="Q192" s="49"/>
      <c r="R192" s="49"/>
    </row>
    <row r="193" spans="1:18" ht="17.25" customHeight="1" thickTop="1" thickBot="1" x14ac:dyDescent="0.3">
      <c r="N193" s="49"/>
      <c r="O193" s="49"/>
      <c r="P193" s="49"/>
      <c r="Q193" s="49"/>
      <c r="R193" s="49"/>
    </row>
    <row r="194" spans="1:18" ht="33" thickTop="1" thickBot="1" x14ac:dyDescent="0.3">
      <c r="A194" s="12" t="s">
        <v>0</v>
      </c>
      <c r="B194" s="12" t="s">
        <v>1</v>
      </c>
      <c r="C194" s="12" t="s">
        <v>2</v>
      </c>
      <c r="D194" s="13" t="s">
        <v>22</v>
      </c>
      <c r="E194" s="12" t="s">
        <v>49</v>
      </c>
      <c r="F194" s="14" t="s">
        <v>7</v>
      </c>
      <c r="G194" s="15" t="s">
        <v>8</v>
      </c>
      <c r="H194" s="15" t="s">
        <v>9</v>
      </c>
      <c r="I194" s="12" t="s">
        <v>3</v>
      </c>
      <c r="N194" s="49"/>
      <c r="O194" s="49"/>
      <c r="P194" s="49"/>
      <c r="Q194" s="49"/>
      <c r="R194" s="49"/>
    </row>
    <row r="195" spans="1:18" ht="33" thickTop="1" thickBot="1" x14ac:dyDescent="0.3">
      <c r="A195" s="44">
        <v>37</v>
      </c>
      <c r="B195" s="40" t="s">
        <v>147</v>
      </c>
      <c r="C195" s="41" t="s">
        <v>148</v>
      </c>
      <c r="D195" s="5" t="s">
        <v>149</v>
      </c>
      <c r="E195" s="41" t="s">
        <v>55</v>
      </c>
      <c r="F195" s="6">
        <v>4480</v>
      </c>
      <c r="G195" s="36">
        <v>12.439</v>
      </c>
      <c r="H195" s="36">
        <f>F195*G195</f>
        <v>55726.720000000001</v>
      </c>
      <c r="I195" s="185" t="s">
        <v>150</v>
      </c>
    </row>
    <row r="196" spans="1:18" ht="17.25" thickTop="1" thickBot="1" x14ac:dyDescent="0.3">
      <c r="A196" s="168" t="s">
        <v>20</v>
      </c>
      <c r="B196" s="169"/>
      <c r="C196" s="169"/>
      <c r="D196" s="169"/>
      <c r="E196" s="169"/>
      <c r="F196" s="169"/>
      <c r="G196" s="170"/>
      <c r="H196" s="7">
        <f>SUM(H195:H195)</f>
        <v>55726.720000000001</v>
      </c>
      <c r="I196" s="186"/>
    </row>
    <row r="197" spans="1:18" ht="17.25" thickTop="1" thickBot="1" x14ac:dyDescent="0.3"/>
    <row r="198" spans="1:18" ht="33" thickTop="1" thickBot="1" x14ac:dyDescent="0.3">
      <c r="A198" s="12" t="s">
        <v>0</v>
      </c>
      <c r="B198" s="12" t="s">
        <v>1</v>
      </c>
      <c r="C198" s="12" t="s">
        <v>2</v>
      </c>
      <c r="D198" s="13" t="s">
        <v>22</v>
      </c>
      <c r="E198" s="12" t="s">
        <v>49</v>
      </c>
      <c r="F198" s="14" t="s">
        <v>7</v>
      </c>
      <c r="G198" s="15" t="s">
        <v>8</v>
      </c>
      <c r="H198" s="15" t="s">
        <v>9</v>
      </c>
      <c r="I198" s="12" t="s">
        <v>3</v>
      </c>
    </row>
    <row r="199" spans="1:18" ht="17.25" customHeight="1" thickTop="1" thickBot="1" x14ac:dyDescent="0.3">
      <c r="A199" s="173">
        <v>38</v>
      </c>
      <c r="B199" s="185" t="s">
        <v>135</v>
      </c>
      <c r="C199" s="193" t="s">
        <v>136</v>
      </c>
      <c r="D199" s="5" t="s">
        <v>142</v>
      </c>
      <c r="E199" s="42" t="s">
        <v>72</v>
      </c>
      <c r="F199" s="6">
        <v>3383</v>
      </c>
      <c r="G199" s="36">
        <v>0</v>
      </c>
      <c r="H199" s="36">
        <v>0</v>
      </c>
      <c r="I199" s="185" t="s">
        <v>48</v>
      </c>
    </row>
    <row r="200" spans="1:18" ht="17.25" thickTop="1" thickBot="1" x14ac:dyDescent="0.3">
      <c r="A200" s="190"/>
      <c r="B200" s="187"/>
      <c r="C200" s="200"/>
      <c r="D200" s="5" t="s">
        <v>143</v>
      </c>
      <c r="E200" s="42" t="s">
        <v>72</v>
      </c>
      <c r="F200" s="6">
        <v>550</v>
      </c>
      <c r="G200" s="36">
        <v>0</v>
      </c>
      <c r="H200" s="36">
        <v>0</v>
      </c>
      <c r="I200" s="187"/>
    </row>
    <row r="201" spans="1:18" ht="17.25" thickTop="1" thickBot="1" x14ac:dyDescent="0.3">
      <c r="A201" s="190"/>
      <c r="B201" s="187"/>
      <c r="C201" s="200"/>
      <c r="D201" s="5" t="s">
        <v>179</v>
      </c>
      <c r="E201" s="42" t="s">
        <v>72</v>
      </c>
      <c r="F201" s="6">
        <v>7600</v>
      </c>
      <c r="G201" s="36">
        <v>0</v>
      </c>
      <c r="H201" s="36">
        <v>0</v>
      </c>
      <c r="I201" s="187"/>
    </row>
    <row r="202" spans="1:18" ht="17.25" thickTop="1" thickBot="1" x14ac:dyDescent="0.3">
      <c r="A202" s="190"/>
      <c r="B202" s="187"/>
      <c r="C202" s="200"/>
      <c r="D202" s="5" t="s">
        <v>144</v>
      </c>
      <c r="E202" s="42" t="s">
        <v>72</v>
      </c>
      <c r="F202" s="6">
        <v>339</v>
      </c>
      <c r="G202" s="36">
        <v>0</v>
      </c>
      <c r="H202" s="36">
        <v>0</v>
      </c>
      <c r="I202" s="187"/>
    </row>
    <row r="203" spans="1:18" ht="17.25" thickTop="1" thickBot="1" x14ac:dyDescent="0.3">
      <c r="A203" s="190"/>
      <c r="B203" s="187"/>
      <c r="C203" s="200"/>
      <c r="D203" s="5" t="s">
        <v>145</v>
      </c>
      <c r="E203" s="42" t="s">
        <v>72</v>
      </c>
      <c r="F203" s="6">
        <f>1825*50</f>
        <v>91250</v>
      </c>
      <c r="G203" s="36">
        <v>0</v>
      </c>
      <c r="H203" s="36">
        <v>0</v>
      </c>
      <c r="I203" s="187"/>
    </row>
    <row r="204" spans="1:18" ht="17.25" thickTop="1" thickBot="1" x14ac:dyDescent="0.3">
      <c r="A204" s="190"/>
      <c r="B204" s="187"/>
      <c r="C204" s="200"/>
      <c r="D204" s="5" t="s">
        <v>180</v>
      </c>
      <c r="E204" s="42" t="s">
        <v>72</v>
      </c>
      <c r="F204" s="6">
        <v>188</v>
      </c>
      <c r="G204" s="36">
        <v>0</v>
      </c>
      <c r="H204" s="36">
        <v>0</v>
      </c>
      <c r="I204" s="187"/>
    </row>
    <row r="205" spans="1:18" ht="17.25" thickTop="1" thickBot="1" x14ac:dyDescent="0.3">
      <c r="A205" s="190"/>
      <c r="B205" s="187"/>
      <c r="C205" s="200"/>
      <c r="D205" s="5" t="s">
        <v>181</v>
      </c>
      <c r="E205" s="42" t="s">
        <v>72</v>
      </c>
      <c r="F205" s="6">
        <v>864</v>
      </c>
      <c r="G205" s="36">
        <v>0</v>
      </c>
      <c r="H205" s="36">
        <v>0</v>
      </c>
      <c r="I205" s="187"/>
    </row>
    <row r="206" spans="1:18" ht="17.25" thickTop="1" thickBot="1" x14ac:dyDescent="0.3">
      <c r="A206" s="174"/>
      <c r="B206" s="186"/>
      <c r="C206" s="194"/>
      <c r="D206" s="5" t="s">
        <v>182</v>
      </c>
      <c r="E206" s="42" t="s">
        <v>55</v>
      </c>
      <c r="F206" s="6">
        <v>8</v>
      </c>
      <c r="G206" s="36">
        <v>0</v>
      </c>
      <c r="H206" s="36">
        <f>F206*G206</f>
        <v>0</v>
      </c>
      <c r="I206" s="187"/>
    </row>
    <row r="207" spans="1:18" ht="17.25" thickTop="1" thickBot="1" x14ac:dyDescent="0.3">
      <c r="A207" s="168" t="s">
        <v>20</v>
      </c>
      <c r="B207" s="169"/>
      <c r="C207" s="169"/>
      <c r="D207" s="169"/>
      <c r="E207" s="169"/>
      <c r="F207" s="169"/>
      <c r="G207" s="170"/>
      <c r="H207" s="7">
        <f>SUM(H206:H206)</f>
        <v>0</v>
      </c>
      <c r="I207" s="186"/>
    </row>
    <row r="208" spans="1:18" ht="17.25" thickTop="1" thickBot="1" x14ac:dyDescent="0.3">
      <c r="A208" s="2"/>
      <c r="E208" s="2"/>
      <c r="F208" s="2"/>
      <c r="G208" s="2"/>
    </row>
    <row r="209" spans="1:9" ht="33" thickTop="1" thickBot="1" x14ac:dyDescent="0.3">
      <c r="A209" s="12" t="s">
        <v>0</v>
      </c>
      <c r="B209" s="12" t="s">
        <v>1</v>
      </c>
      <c r="C209" s="12" t="s">
        <v>2</v>
      </c>
      <c r="D209" s="13" t="s">
        <v>22</v>
      </c>
      <c r="E209" s="12" t="s">
        <v>49</v>
      </c>
      <c r="F209" s="14" t="s">
        <v>7</v>
      </c>
      <c r="G209" s="15" t="s">
        <v>8</v>
      </c>
      <c r="H209" s="15" t="s">
        <v>9</v>
      </c>
      <c r="I209" s="12" t="s">
        <v>3</v>
      </c>
    </row>
    <row r="210" spans="1:9" ht="32.25" customHeight="1" thickTop="1" thickBot="1" x14ac:dyDescent="0.3">
      <c r="A210" s="173">
        <v>39</v>
      </c>
      <c r="B210" s="185" t="s">
        <v>135</v>
      </c>
      <c r="C210" s="193" t="s">
        <v>136</v>
      </c>
      <c r="D210" s="5" t="s">
        <v>142</v>
      </c>
      <c r="E210" s="46" t="s">
        <v>72</v>
      </c>
      <c r="F210" s="6">
        <f>(40+99)*20</f>
        <v>2780</v>
      </c>
      <c r="G210" s="36">
        <v>0</v>
      </c>
      <c r="H210" s="36">
        <v>0</v>
      </c>
      <c r="I210" s="185" t="s">
        <v>48</v>
      </c>
    </row>
    <row r="211" spans="1:9" ht="31.5" customHeight="1" thickTop="1" thickBot="1" x14ac:dyDescent="0.3">
      <c r="A211" s="190"/>
      <c r="B211" s="187"/>
      <c r="C211" s="200"/>
      <c r="D211" s="5" t="s">
        <v>183</v>
      </c>
      <c r="E211" s="46" t="s">
        <v>72</v>
      </c>
      <c r="F211" s="6">
        <f>(192+250)</f>
        <v>442</v>
      </c>
      <c r="G211" s="36">
        <v>0</v>
      </c>
      <c r="H211" s="36">
        <v>0</v>
      </c>
      <c r="I211" s="187"/>
    </row>
    <row r="212" spans="1:9" ht="37.5" customHeight="1" thickTop="1" thickBot="1" x14ac:dyDescent="0.3">
      <c r="A212" s="174"/>
      <c r="B212" s="186"/>
      <c r="C212" s="194"/>
      <c r="D212" s="5" t="s">
        <v>184</v>
      </c>
      <c r="E212" s="46" t="s">
        <v>72</v>
      </c>
      <c r="F212" s="6">
        <f>(230+1182)*50</f>
        <v>70600</v>
      </c>
      <c r="G212" s="36">
        <v>0</v>
      </c>
      <c r="H212" s="36">
        <v>0</v>
      </c>
      <c r="I212" s="187"/>
    </row>
    <row r="213" spans="1:9" ht="17.25" thickTop="1" thickBot="1" x14ac:dyDescent="0.3">
      <c r="A213" s="168" t="s">
        <v>20</v>
      </c>
      <c r="B213" s="169"/>
      <c r="C213" s="169"/>
      <c r="D213" s="169"/>
      <c r="E213" s="169"/>
      <c r="F213" s="169"/>
      <c r="G213" s="170"/>
      <c r="H213" s="7">
        <f>SUM(H210:H212)</f>
        <v>0</v>
      </c>
      <c r="I213" s="186"/>
    </row>
    <row r="214" spans="1:9" ht="33" thickTop="1" thickBot="1" x14ac:dyDescent="0.3">
      <c r="A214" s="12" t="s">
        <v>0</v>
      </c>
      <c r="B214" s="12" t="s">
        <v>1</v>
      </c>
      <c r="C214" s="12" t="s">
        <v>2</v>
      </c>
      <c r="D214" s="13" t="s">
        <v>22</v>
      </c>
      <c r="E214" s="12" t="s">
        <v>49</v>
      </c>
      <c r="F214" s="14" t="s">
        <v>7</v>
      </c>
      <c r="G214" s="15" t="s">
        <v>8</v>
      </c>
      <c r="H214" s="15" t="s">
        <v>9</v>
      </c>
      <c r="I214" s="12" t="s">
        <v>3</v>
      </c>
    </row>
    <row r="215" spans="1:9" ht="17.25" thickTop="1" thickBot="1" x14ac:dyDescent="0.3">
      <c r="A215" s="173">
        <v>40</v>
      </c>
      <c r="B215" s="185" t="s">
        <v>185</v>
      </c>
      <c r="C215" s="193" t="s">
        <v>186</v>
      </c>
      <c r="D215" s="5" t="s">
        <v>187</v>
      </c>
      <c r="E215" s="47" t="s">
        <v>72</v>
      </c>
      <c r="F215" s="6">
        <v>4000</v>
      </c>
      <c r="G215" s="36">
        <v>36.696300000000001</v>
      </c>
      <c r="H215" s="36">
        <f>F215*G215</f>
        <v>146785.20000000001</v>
      </c>
      <c r="I215" s="185" t="s">
        <v>188</v>
      </c>
    </row>
    <row r="216" spans="1:9" ht="17.25" thickTop="1" thickBot="1" x14ac:dyDescent="0.3">
      <c r="A216" s="190"/>
      <c r="B216" s="187"/>
      <c r="C216" s="200"/>
      <c r="D216" s="5"/>
      <c r="E216" s="47"/>
      <c r="F216" s="6"/>
      <c r="G216" s="36"/>
      <c r="H216" s="36"/>
      <c r="I216" s="187"/>
    </row>
    <row r="217" spans="1:9" ht="17.25" thickTop="1" thickBot="1" x14ac:dyDescent="0.3">
      <c r="A217" s="174"/>
      <c r="B217" s="186"/>
      <c r="C217" s="194"/>
      <c r="D217" s="5"/>
      <c r="E217" s="47"/>
      <c r="F217" s="6"/>
      <c r="G217" s="36"/>
      <c r="H217" s="36"/>
      <c r="I217" s="187"/>
    </row>
    <row r="218" spans="1:9" ht="17.25" thickTop="1" thickBot="1" x14ac:dyDescent="0.3">
      <c r="A218" s="168" t="s">
        <v>20</v>
      </c>
      <c r="B218" s="169"/>
      <c r="C218" s="169"/>
      <c r="D218" s="169"/>
      <c r="E218" s="169"/>
      <c r="F218" s="169"/>
      <c r="G218" s="170"/>
      <c r="H218" s="7">
        <f>SUM(H215:H217)</f>
        <v>146785.20000000001</v>
      </c>
      <c r="I218" s="186"/>
    </row>
    <row r="219" spans="1:9" ht="17.25" thickTop="1" thickBot="1" x14ac:dyDescent="0.3"/>
    <row r="220" spans="1:9" ht="33" thickTop="1" thickBot="1" x14ac:dyDescent="0.3">
      <c r="A220" s="12" t="s">
        <v>0</v>
      </c>
      <c r="B220" s="12" t="s">
        <v>1</v>
      </c>
      <c r="C220" s="12" t="s">
        <v>2</v>
      </c>
      <c r="D220" s="13" t="s">
        <v>22</v>
      </c>
      <c r="E220" s="12" t="s">
        <v>49</v>
      </c>
      <c r="F220" s="14" t="s">
        <v>7</v>
      </c>
      <c r="G220" s="15" t="s">
        <v>8</v>
      </c>
      <c r="H220" s="15" t="s">
        <v>9</v>
      </c>
      <c r="I220" s="12" t="s">
        <v>3</v>
      </c>
    </row>
    <row r="221" spans="1:9" ht="17.25" thickTop="1" thickBot="1" x14ac:dyDescent="0.3">
      <c r="A221" s="173">
        <v>41</v>
      </c>
      <c r="B221" s="185" t="s">
        <v>189</v>
      </c>
      <c r="C221" s="193"/>
      <c r="D221" s="5" t="s">
        <v>190</v>
      </c>
      <c r="E221" s="47" t="s">
        <v>72</v>
      </c>
      <c r="F221" s="6">
        <v>5000</v>
      </c>
      <c r="G221" s="36">
        <v>50</v>
      </c>
      <c r="H221" s="36">
        <f>F221*G221</f>
        <v>250000</v>
      </c>
      <c r="I221" s="185" t="s">
        <v>48</v>
      </c>
    </row>
    <row r="222" spans="1:9" ht="17.25" thickTop="1" thickBot="1" x14ac:dyDescent="0.3">
      <c r="A222" s="190"/>
      <c r="B222" s="187"/>
      <c r="C222" s="200"/>
      <c r="D222" s="5"/>
      <c r="E222" s="47"/>
      <c r="F222" s="6"/>
      <c r="G222" s="36"/>
      <c r="H222" s="36"/>
      <c r="I222" s="187"/>
    </row>
    <row r="223" spans="1:9" ht="17.25" thickTop="1" thickBot="1" x14ac:dyDescent="0.3">
      <c r="A223" s="174"/>
      <c r="B223" s="186"/>
      <c r="C223" s="194"/>
      <c r="D223" s="5"/>
      <c r="E223" s="47"/>
      <c r="F223" s="6"/>
      <c r="G223" s="36"/>
      <c r="H223" s="36"/>
      <c r="I223" s="187"/>
    </row>
    <row r="224" spans="1:9" ht="17.25" thickTop="1" thickBot="1" x14ac:dyDescent="0.3">
      <c r="A224" s="168" t="s">
        <v>20</v>
      </c>
      <c r="B224" s="169"/>
      <c r="C224" s="169"/>
      <c r="D224" s="169"/>
      <c r="E224" s="169"/>
      <c r="F224" s="169"/>
      <c r="G224" s="170"/>
      <c r="H224" s="7">
        <f>SUM(H221:H223)</f>
        <v>250000</v>
      </c>
      <c r="I224" s="186"/>
    </row>
    <row r="225" spans="1:9" ht="17.25" thickTop="1" thickBot="1" x14ac:dyDescent="0.3"/>
    <row r="226" spans="1:9" ht="33" thickTop="1" thickBot="1" x14ac:dyDescent="0.3">
      <c r="A226" s="12" t="s">
        <v>0</v>
      </c>
      <c r="B226" s="12" t="s">
        <v>1</v>
      </c>
      <c r="C226" s="12" t="s">
        <v>2</v>
      </c>
      <c r="D226" s="13" t="s">
        <v>22</v>
      </c>
      <c r="E226" s="12" t="s">
        <v>49</v>
      </c>
      <c r="F226" s="14" t="s">
        <v>7</v>
      </c>
      <c r="G226" s="15" t="s">
        <v>8</v>
      </c>
      <c r="H226" s="15" t="s">
        <v>9</v>
      </c>
      <c r="I226" s="12" t="s">
        <v>3</v>
      </c>
    </row>
    <row r="227" spans="1:9" ht="17.25" thickTop="1" thickBot="1" x14ac:dyDescent="0.3">
      <c r="A227" s="173">
        <v>42</v>
      </c>
      <c r="B227" s="185" t="s">
        <v>191</v>
      </c>
      <c r="C227" s="193"/>
      <c r="D227" s="5" t="s">
        <v>192</v>
      </c>
      <c r="E227" s="48" t="s">
        <v>72</v>
      </c>
      <c r="F227" s="6">
        <v>3660</v>
      </c>
      <c r="G227" s="36">
        <f>H227/F227</f>
        <v>8.39</v>
      </c>
      <c r="H227" s="36">
        <v>30707.4</v>
      </c>
      <c r="I227" s="185" t="s">
        <v>48</v>
      </c>
    </row>
    <row r="228" spans="1:9" ht="17.25" thickTop="1" thickBot="1" x14ac:dyDescent="0.3">
      <c r="A228" s="190"/>
      <c r="B228" s="187"/>
      <c r="C228" s="200"/>
      <c r="D228" s="5"/>
      <c r="E228" s="48"/>
      <c r="F228" s="6"/>
      <c r="G228" s="36"/>
      <c r="H228" s="36"/>
      <c r="I228" s="187"/>
    </row>
    <row r="229" spans="1:9" ht="17.25" thickTop="1" thickBot="1" x14ac:dyDescent="0.3">
      <c r="A229" s="174"/>
      <c r="B229" s="186"/>
      <c r="C229" s="194"/>
      <c r="D229" s="5"/>
      <c r="E229" s="48"/>
      <c r="F229" s="6"/>
      <c r="G229" s="36"/>
      <c r="H229" s="36"/>
      <c r="I229" s="187"/>
    </row>
    <row r="230" spans="1:9" ht="17.25" thickTop="1" thickBot="1" x14ac:dyDescent="0.3">
      <c r="A230" s="168" t="s">
        <v>20</v>
      </c>
      <c r="B230" s="169"/>
      <c r="C230" s="169"/>
      <c r="D230" s="169"/>
      <c r="E230" s="169"/>
      <c r="F230" s="169"/>
      <c r="G230" s="170"/>
      <c r="H230" s="7">
        <f>SUM(H227:H229)</f>
        <v>30707.4</v>
      </c>
      <c r="I230" s="186"/>
    </row>
    <row r="231" spans="1:9" ht="17.25" thickTop="1" thickBot="1" x14ac:dyDescent="0.3"/>
    <row r="232" spans="1:9" ht="33" thickTop="1" thickBot="1" x14ac:dyDescent="0.3">
      <c r="A232" s="12" t="s">
        <v>0</v>
      </c>
      <c r="B232" s="12" t="s">
        <v>1</v>
      </c>
      <c r="C232" s="12" t="s">
        <v>2</v>
      </c>
      <c r="D232" s="13" t="s">
        <v>22</v>
      </c>
      <c r="E232" s="12" t="s">
        <v>49</v>
      </c>
      <c r="F232" s="14" t="s">
        <v>7</v>
      </c>
      <c r="G232" s="15" t="s">
        <v>8</v>
      </c>
      <c r="H232" s="15" t="s">
        <v>9</v>
      </c>
      <c r="I232" s="12" t="s">
        <v>3</v>
      </c>
    </row>
    <row r="233" spans="1:9" ht="16.5" thickTop="1" x14ac:dyDescent="0.25">
      <c r="A233" s="173">
        <v>43</v>
      </c>
      <c r="B233" s="185" t="s">
        <v>196</v>
      </c>
      <c r="C233" s="193" t="s">
        <v>193</v>
      </c>
      <c r="D233" s="201" t="s">
        <v>194</v>
      </c>
      <c r="E233" s="193" t="s">
        <v>72</v>
      </c>
      <c r="F233" s="204">
        <v>15000</v>
      </c>
      <c r="G233" s="207">
        <v>55</v>
      </c>
      <c r="H233" s="207">
        <f>F233*G233</f>
        <v>825000</v>
      </c>
      <c r="I233" s="185" t="s">
        <v>195</v>
      </c>
    </row>
    <row r="234" spans="1:9" x14ac:dyDescent="0.25">
      <c r="A234" s="190"/>
      <c r="B234" s="187"/>
      <c r="C234" s="200"/>
      <c r="D234" s="202"/>
      <c r="E234" s="200"/>
      <c r="F234" s="205"/>
      <c r="G234" s="208"/>
      <c r="H234" s="208"/>
      <c r="I234" s="187"/>
    </row>
    <row r="235" spans="1:9" ht="16.5" thickBot="1" x14ac:dyDescent="0.3">
      <c r="A235" s="174"/>
      <c r="B235" s="186"/>
      <c r="C235" s="194"/>
      <c r="D235" s="203"/>
      <c r="E235" s="194"/>
      <c r="F235" s="206"/>
      <c r="G235" s="209"/>
      <c r="H235" s="209"/>
      <c r="I235" s="187"/>
    </row>
    <row r="236" spans="1:9" ht="17.25" thickTop="1" thickBot="1" x14ac:dyDescent="0.3">
      <c r="A236" s="168" t="s">
        <v>20</v>
      </c>
      <c r="B236" s="169"/>
      <c r="C236" s="169"/>
      <c r="D236" s="169"/>
      <c r="E236" s="169"/>
      <c r="F236" s="169"/>
      <c r="G236" s="170"/>
      <c r="H236" s="7">
        <f>SUM(H233:H235)</f>
        <v>825000</v>
      </c>
      <c r="I236" s="186"/>
    </row>
    <row r="237" spans="1:9" ht="17.25" thickTop="1" thickBot="1" x14ac:dyDescent="0.3"/>
    <row r="238" spans="1:9" ht="33" thickTop="1" thickBot="1" x14ac:dyDescent="0.3">
      <c r="A238" s="12" t="s">
        <v>0</v>
      </c>
      <c r="B238" s="12" t="s">
        <v>1</v>
      </c>
      <c r="C238" s="12" t="s">
        <v>2</v>
      </c>
      <c r="D238" s="13" t="s">
        <v>22</v>
      </c>
      <c r="E238" s="12" t="s">
        <v>49</v>
      </c>
      <c r="F238" s="14" t="s">
        <v>7</v>
      </c>
      <c r="G238" s="15" t="s">
        <v>8</v>
      </c>
      <c r="H238" s="15" t="s">
        <v>9</v>
      </c>
      <c r="I238" s="12" t="s">
        <v>3</v>
      </c>
    </row>
    <row r="239" spans="1:9" ht="16.5" thickTop="1" x14ac:dyDescent="0.25">
      <c r="A239" s="173">
        <v>44</v>
      </c>
      <c r="B239" s="191" t="s">
        <v>198</v>
      </c>
      <c r="C239" s="193" t="s">
        <v>136</v>
      </c>
      <c r="D239" s="201" t="s">
        <v>197</v>
      </c>
      <c r="E239" s="193" t="s">
        <v>72</v>
      </c>
      <c r="F239" s="204">
        <v>1100</v>
      </c>
      <c r="G239" s="207">
        <v>0</v>
      </c>
      <c r="H239" s="207">
        <f>F239*G239</f>
        <v>0</v>
      </c>
      <c r="I239" s="185" t="s">
        <v>48</v>
      </c>
    </row>
    <row r="240" spans="1:9" x14ac:dyDescent="0.25">
      <c r="A240" s="190"/>
      <c r="B240" s="199"/>
      <c r="C240" s="200"/>
      <c r="D240" s="202"/>
      <c r="E240" s="200"/>
      <c r="F240" s="205"/>
      <c r="G240" s="208"/>
      <c r="H240" s="208"/>
      <c r="I240" s="187"/>
    </row>
    <row r="241" spans="1:9" ht="16.5" thickBot="1" x14ac:dyDescent="0.3">
      <c r="A241" s="174"/>
      <c r="B241" s="192"/>
      <c r="C241" s="194"/>
      <c r="D241" s="203"/>
      <c r="E241" s="194"/>
      <c r="F241" s="206"/>
      <c r="G241" s="209"/>
      <c r="H241" s="209"/>
      <c r="I241" s="187"/>
    </row>
    <row r="242" spans="1:9" ht="17.25" thickTop="1" thickBot="1" x14ac:dyDescent="0.3">
      <c r="A242" s="168" t="s">
        <v>20</v>
      </c>
      <c r="B242" s="169"/>
      <c r="C242" s="169"/>
      <c r="D242" s="169"/>
      <c r="E242" s="169"/>
      <c r="F242" s="169"/>
      <c r="G242" s="170"/>
      <c r="H242" s="7">
        <f>SUM(H239:H241)</f>
        <v>0</v>
      </c>
      <c r="I242" s="186"/>
    </row>
    <row r="243" spans="1:9" ht="17.25" thickTop="1" thickBot="1" x14ac:dyDescent="0.3"/>
    <row r="244" spans="1:9" ht="33" thickTop="1" thickBot="1" x14ac:dyDescent="0.3">
      <c r="A244" s="12" t="s">
        <v>0</v>
      </c>
      <c r="B244" s="12" t="s">
        <v>1</v>
      </c>
      <c r="C244" s="12" t="s">
        <v>2</v>
      </c>
      <c r="D244" s="13" t="s">
        <v>22</v>
      </c>
      <c r="E244" s="12" t="s">
        <v>49</v>
      </c>
      <c r="F244" s="14" t="s">
        <v>7</v>
      </c>
      <c r="G244" s="15" t="s">
        <v>8</v>
      </c>
      <c r="H244" s="15" t="s">
        <v>9</v>
      </c>
      <c r="I244" s="12" t="s">
        <v>3</v>
      </c>
    </row>
    <row r="245" spans="1:9" ht="16.5" thickTop="1" x14ac:dyDescent="0.25">
      <c r="A245" s="173">
        <v>45</v>
      </c>
      <c r="B245" s="191" t="s">
        <v>198</v>
      </c>
      <c r="C245" s="193" t="s">
        <v>136</v>
      </c>
      <c r="D245" s="191" t="s">
        <v>199</v>
      </c>
      <c r="E245" s="193" t="s">
        <v>72</v>
      </c>
      <c r="F245" s="204">
        <v>90</v>
      </c>
      <c r="G245" s="207">
        <v>983</v>
      </c>
      <c r="H245" s="207">
        <f>F245*G245</f>
        <v>88470</v>
      </c>
      <c r="I245" s="185" t="s">
        <v>48</v>
      </c>
    </row>
    <row r="246" spans="1:9" x14ac:dyDescent="0.25">
      <c r="A246" s="190"/>
      <c r="B246" s="199"/>
      <c r="C246" s="200"/>
      <c r="D246" s="199"/>
      <c r="E246" s="200"/>
      <c r="F246" s="205"/>
      <c r="G246" s="208"/>
      <c r="H246" s="208"/>
      <c r="I246" s="187"/>
    </row>
    <row r="247" spans="1:9" ht="16.5" thickBot="1" x14ac:dyDescent="0.3">
      <c r="A247" s="174"/>
      <c r="B247" s="192"/>
      <c r="C247" s="194"/>
      <c r="D247" s="192"/>
      <c r="E247" s="194"/>
      <c r="F247" s="206"/>
      <c r="G247" s="209"/>
      <c r="H247" s="209"/>
      <c r="I247" s="187"/>
    </row>
    <row r="248" spans="1:9" ht="17.25" thickTop="1" thickBot="1" x14ac:dyDescent="0.3">
      <c r="A248" s="168" t="s">
        <v>20</v>
      </c>
      <c r="B248" s="169"/>
      <c r="C248" s="169"/>
      <c r="D248" s="169"/>
      <c r="E248" s="169"/>
      <c r="F248" s="169"/>
      <c r="G248" s="170"/>
      <c r="H248" s="7">
        <f>SUM(H245:H247)</f>
        <v>88470</v>
      </c>
      <c r="I248" s="186"/>
    </row>
    <row r="249" spans="1:9" ht="17.25" thickTop="1" thickBot="1" x14ac:dyDescent="0.3"/>
    <row r="250" spans="1:9" ht="33" thickTop="1" thickBot="1" x14ac:dyDescent="0.3">
      <c r="A250" s="12" t="s">
        <v>0</v>
      </c>
      <c r="B250" s="12" t="s">
        <v>1</v>
      </c>
      <c r="C250" s="12" t="s">
        <v>2</v>
      </c>
      <c r="D250" s="13" t="s">
        <v>22</v>
      </c>
      <c r="E250" s="12" t="s">
        <v>49</v>
      </c>
      <c r="F250" s="14" t="s">
        <v>7</v>
      </c>
      <c r="G250" s="15" t="s">
        <v>8</v>
      </c>
      <c r="H250" s="15" t="s">
        <v>9</v>
      </c>
      <c r="I250" s="12" t="s">
        <v>3</v>
      </c>
    </row>
    <row r="251" spans="1:9" ht="16.5" thickTop="1" x14ac:dyDescent="0.25">
      <c r="A251" s="173">
        <v>46</v>
      </c>
      <c r="B251" s="191" t="s">
        <v>198</v>
      </c>
      <c r="C251" s="193" t="s">
        <v>136</v>
      </c>
      <c r="D251" s="191" t="s">
        <v>200</v>
      </c>
      <c r="E251" s="193" t="s">
        <v>72</v>
      </c>
      <c r="F251" s="204">
        <v>14</v>
      </c>
      <c r="G251" s="207">
        <v>10528.5</v>
      </c>
      <c r="H251" s="207">
        <f>F251*G251</f>
        <v>147399</v>
      </c>
      <c r="I251" s="185" t="s">
        <v>48</v>
      </c>
    </row>
    <row r="252" spans="1:9" x14ac:dyDescent="0.25">
      <c r="A252" s="190"/>
      <c r="B252" s="199"/>
      <c r="C252" s="200"/>
      <c r="D252" s="199"/>
      <c r="E252" s="200"/>
      <c r="F252" s="205"/>
      <c r="G252" s="208"/>
      <c r="H252" s="208"/>
      <c r="I252" s="187"/>
    </row>
    <row r="253" spans="1:9" ht="16.5" thickBot="1" x14ac:dyDescent="0.3">
      <c r="A253" s="174"/>
      <c r="B253" s="192"/>
      <c r="C253" s="194"/>
      <c r="D253" s="192"/>
      <c r="E253" s="194"/>
      <c r="F253" s="206"/>
      <c r="G253" s="209"/>
      <c r="H253" s="209"/>
      <c r="I253" s="187"/>
    </row>
    <row r="254" spans="1:9" ht="17.25" thickTop="1" thickBot="1" x14ac:dyDescent="0.3">
      <c r="A254" s="168" t="s">
        <v>20</v>
      </c>
      <c r="B254" s="169"/>
      <c r="C254" s="169"/>
      <c r="D254" s="169"/>
      <c r="E254" s="169"/>
      <c r="F254" s="169"/>
      <c r="G254" s="170"/>
      <c r="H254" s="7">
        <f>SUM(H251:H253)</f>
        <v>147399</v>
      </c>
      <c r="I254" s="186"/>
    </row>
    <row r="255" spans="1:9" ht="17.25" thickTop="1" thickBot="1" x14ac:dyDescent="0.3"/>
    <row r="256" spans="1:9" ht="33" thickTop="1" thickBot="1" x14ac:dyDescent="0.3">
      <c r="A256" s="12" t="s">
        <v>0</v>
      </c>
      <c r="B256" s="12" t="s">
        <v>1</v>
      </c>
      <c r="C256" s="12" t="s">
        <v>2</v>
      </c>
      <c r="D256" s="13" t="s">
        <v>22</v>
      </c>
      <c r="E256" s="12" t="s">
        <v>49</v>
      </c>
      <c r="F256" s="14" t="s">
        <v>7</v>
      </c>
      <c r="G256" s="15" t="s">
        <v>8</v>
      </c>
      <c r="H256" s="15" t="s">
        <v>9</v>
      </c>
      <c r="I256" s="12" t="s">
        <v>3</v>
      </c>
    </row>
    <row r="257" spans="1:13" ht="17.25" thickTop="1" thickBot="1" x14ac:dyDescent="0.3">
      <c r="A257" s="173">
        <v>47</v>
      </c>
      <c r="B257" s="185" t="s">
        <v>201</v>
      </c>
      <c r="C257" s="193" t="s">
        <v>136</v>
      </c>
      <c r="D257" s="51" t="s">
        <v>202</v>
      </c>
      <c r="E257" s="52" t="s">
        <v>79</v>
      </c>
      <c r="F257" s="53">
        <v>20000</v>
      </c>
      <c r="G257" s="54">
        <v>0</v>
      </c>
      <c r="H257" s="54">
        <v>0</v>
      </c>
      <c r="I257" s="185" t="s">
        <v>48</v>
      </c>
    </row>
    <row r="258" spans="1:13" ht="16.5" customHeight="1" thickTop="1" x14ac:dyDescent="0.25">
      <c r="A258" s="190"/>
      <c r="B258" s="187"/>
      <c r="C258" s="200"/>
      <c r="D258" s="191" t="s">
        <v>203</v>
      </c>
      <c r="E258" s="193" t="s">
        <v>79</v>
      </c>
      <c r="F258" s="204">
        <v>1440</v>
      </c>
      <c r="G258" s="207">
        <v>0</v>
      </c>
      <c r="H258" s="207">
        <f>F258*G258</f>
        <v>0</v>
      </c>
      <c r="I258" s="187"/>
    </row>
    <row r="259" spans="1:13" x14ac:dyDescent="0.25">
      <c r="A259" s="190"/>
      <c r="B259" s="187"/>
      <c r="C259" s="200"/>
      <c r="D259" s="199"/>
      <c r="E259" s="200"/>
      <c r="F259" s="205"/>
      <c r="G259" s="208"/>
      <c r="H259" s="208"/>
      <c r="I259" s="187"/>
    </row>
    <row r="260" spans="1:13" ht="16.5" thickBot="1" x14ac:dyDescent="0.3">
      <c r="A260" s="174"/>
      <c r="B260" s="186"/>
      <c r="C260" s="194"/>
      <c r="D260" s="192"/>
      <c r="E260" s="194"/>
      <c r="F260" s="206"/>
      <c r="G260" s="209"/>
      <c r="H260" s="209"/>
      <c r="I260" s="187"/>
    </row>
    <row r="261" spans="1:13" ht="17.25" thickTop="1" thickBot="1" x14ac:dyDescent="0.3">
      <c r="A261" s="168" t="s">
        <v>20</v>
      </c>
      <c r="B261" s="169"/>
      <c r="C261" s="169"/>
      <c r="D261" s="169"/>
      <c r="E261" s="169"/>
      <c r="F261" s="169"/>
      <c r="G261" s="170"/>
      <c r="H261" s="7">
        <f>SUM(H258:H260)</f>
        <v>0</v>
      </c>
      <c r="I261" s="186"/>
      <c r="L261" s="49"/>
    </row>
    <row r="262" spans="1:13" ht="16.5" customHeight="1" thickTop="1" thickBot="1" x14ac:dyDescent="0.3">
      <c r="L262" s="55"/>
    </row>
    <row r="263" spans="1:13" ht="33" thickTop="1" thickBot="1" x14ac:dyDescent="0.3">
      <c r="A263" s="12" t="s">
        <v>0</v>
      </c>
      <c r="B263" s="12" t="s">
        <v>1</v>
      </c>
      <c r="C263" s="12" t="s">
        <v>2</v>
      </c>
      <c r="D263" s="13" t="s">
        <v>22</v>
      </c>
      <c r="E263" s="12" t="s">
        <v>49</v>
      </c>
      <c r="F263" s="14" t="s">
        <v>7</v>
      </c>
      <c r="G263" s="15" t="s">
        <v>8</v>
      </c>
      <c r="H263" s="15" t="s">
        <v>9</v>
      </c>
      <c r="I263" s="12" t="s">
        <v>3</v>
      </c>
      <c r="K263" s="234"/>
      <c r="L263" s="235"/>
    </row>
    <row r="264" spans="1:13" ht="17.25" customHeight="1" thickTop="1" thickBot="1" x14ac:dyDescent="0.3">
      <c r="A264" s="173">
        <v>48</v>
      </c>
      <c r="B264" s="191" t="s">
        <v>205</v>
      </c>
      <c r="C264" s="193" t="s">
        <v>204</v>
      </c>
      <c r="D264" s="57" t="s">
        <v>211</v>
      </c>
      <c r="E264" s="52" t="s">
        <v>79</v>
      </c>
      <c r="F264" s="53">
        <v>15</v>
      </c>
      <c r="G264" s="54">
        <v>0</v>
      </c>
      <c r="H264" s="54">
        <v>0</v>
      </c>
      <c r="I264" s="171" t="s">
        <v>206</v>
      </c>
      <c r="K264" s="234"/>
      <c r="L264" s="235"/>
      <c r="M264" s="3"/>
    </row>
    <row r="265" spans="1:13" ht="17.25" thickTop="1" thickBot="1" x14ac:dyDescent="0.3">
      <c r="A265" s="174"/>
      <c r="B265" s="192"/>
      <c r="C265" s="194"/>
      <c r="D265" s="56" t="s">
        <v>212</v>
      </c>
      <c r="E265" s="52" t="s">
        <v>79</v>
      </c>
      <c r="F265" s="53">
        <v>15</v>
      </c>
      <c r="G265" s="54">
        <v>0</v>
      </c>
      <c r="H265" s="54">
        <v>0</v>
      </c>
      <c r="I265" s="182"/>
      <c r="K265" s="234"/>
      <c r="L265" s="235"/>
      <c r="M265" s="3"/>
    </row>
    <row r="266" spans="1:13" ht="17.25" thickTop="1" thickBot="1" x14ac:dyDescent="0.3">
      <c r="A266" s="168" t="s">
        <v>20</v>
      </c>
      <c r="B266" s="169"/>
      <c r="C266" s="169"/>
      <c r="D266" s="169"/>
      <c r="E266" s="169"/>
      <c r="F266" s="169"/>
      <c r="G266" s="169"/>
      <c r="H266" s="170"/>
      <c r="I266" s="172"/>
      <c r="K266" s="234"/>
      <c r="L266" s="235"/>
    </row>
    <row r="267" spans="1:13" ht="17.25" thickTop="1" thickBot="1" x14ac:dyDescent="0.3">
      <c r="K267" s="17"/>
      <c r="L267" s="17"/>
    </row>
    <row r="268" spans="1:13" ht="33" thickTop="1" thickBot="1" x14ac:dyDescent="0.3">
      <c r="A268" s="12" t="s">
        <v>0</v>
      </c>
      <c r="B268" s="12" t="s">
        <v>1</v>
      </c>
      <c r="C268" s="12" t="s">
        <v>2</v>
      </c>
      <c r="D268" s="13" t="s">
        <v>22</v>
      </c>
      <c r="E268" s="12" t="s">
        <v>49</v>
      </c>
      <c r="F268" s="14" t="s">
        <v>7</v>
      </c>
      <c r="G268" s="15" t="s">
        <v>8</v>
      </c>
      <c r="H268" s="15" t="s">
        <v>9</v>
      </c>
      <c r="I268" s="12" t="s">
        <v>3</v>
      </c>
      <c r="K268" s="234"/>
      <c r="L268" s="234"/>
    </row>
    <row r="269" spans="1:13" ht="17.25" thickTop="1" thickBot="1" x14ac:dyDescent="0.3">
      <c r="A269" s="173">
        <v>49</v>
      </c>
      <c r="B269" s="191" t="s">
        <v>205</v>
      </c>
      <c r="C269" s="193" t="s">
        <v>204</v>
      </c>
      <c r="D269" s="57" t="s">
        <v>211</v>
      </c>
      <c r="E269" s="52" t="s">
        <v>79</v>
      </c>
      <c r="F269" s="53">
        <v>10</v>
      </c>
      <c r="G269" s="54">
        <v>0</v>
      </c>
      <c r="H269" s="54">
        <v>0</v>
      </c>
      <c r="I269" s="171" t="s">
        <v>208</v>
      </c>
      <c r="K269" s="234"/>
      <c r="L269" s="234"/>
    </row>
    <row r="270" spans="1:13" ht="17.25" thickTop="1" thickBot="1" x14ac:dyDescent="0.3">
      <c r="A270" s="174"/>
      <c r="B270" s="192"/>
      <c r="C270" s="194"/>
      <c r="D270" s="57" t="s">
        <v>212</v>
      </c>
      <c r="E270" s="52" t="s">
        <v>79</v>
      </c>
      <c r="F270" s="53">
        <v>10</v>
      </c>
      <c r="G270" s="54">
        <v>0</v>
      </c>
      <c r="H270" s="54">
        <v>0</v>
      </c>
      <c r="I270" s="182"/>
      <c r="K270" s="234"/>
      <c r="L270" s="234"/>
    </row>
    <row r="271" spans="1:13" ht="17.25" thickTop="1" thickBot="1" x14ac:dyDescent="0.3">
      <c r="A271" s="168" t="s">
        <v>20</v>
      </c>
      <c r="B271" s="169"/>
      <c r="C271" s="169"/>
      <c r="D271" s="169"/>
      <c r="E271" s="169"/>
      <c r="F271" s="169"/>
      <c r="G271" s="169"/>
      <c r="H271" s="170"/>
      <c r="I271" s="172"/>
      <c r="K271" s="234"/>
      <c r="L271" s="234"/>
    </row>
    <row r="272" spans="1:13" ht="17.25" thickTop="1" thickBot="1" x14ac:dyDescent="0.3">
      <c r="K272" s="17"/>
      <c r="L272" s="17"/>
    </row>
    <row r="273" spans="1:12" ht="33" thickTop="1" thickBot="1" x14ac:dyDescent="0.3">
      <c r="A273" s="12" t="s">
        <v>0</v>
      </c>
      <c r="B273" s="12" t="s">
        <v>1</v>
      </c>
      <c r="C273" s="12" t="s">
        <v>2</v>
      </c>
      <c r="D273" s="13" t="s">
        <v>22</v>
      </c>
      <c r="E273" s="12" t="s">
        <v>49</v>
      </c>
      <c r="F273" s="14" t="s">
        <v>7</v>
      </c>
      <c r="G273" s="15" t="s">
        <v>8</v>
      </c>
      <c r="H273" s="15" t="s">
        <v>9</v>
      </c>
      <c r="I273" s="12" t="s">
        <v>3</v>
      </c>
      <c r="K273" s="234"/>
      <c r="L273" s="234"/>
    </row>
    <row r="274" spans="1:12" ht="17.25" customHeight="1" thickTop="1" thickBot="1" x14ac:dyDescent="0.3">
      <c r="A274" s="173">
        <v>50</v>
      </c>
      <c r="B274" s="191" t="s">
        <v>205</v>
      </c>
      <c r="C274" s="193" t="s">
        <v>204</v>
      </c>
      <c r="D274" s="56" t="s">
        <v>211</v>
      </c>
      <c r="E274" s="52" t="s">
        <v>79</v>
      </c>
      <c r="F274" s="53">
        <v>5</v>
      </c>
      <c r="G274" s="54">
        <v>0</v>
      </c>
      <c r="H274" s="54">
        <v>0</v>
      </c>
      <c r="I274" s="171" t="s">
        <v>207</v>
      </c>
      <c r="K274" s="234"/>
      <c r="L274" s="234"/>
    </row>
    <row r="275" spans="1:12" ht="17.25" thickTop="1" thickBot="1" x14ac:dyDescent="0.3">
      <c r="A275" s="174"/>
      <c r="B275" s="192"/>
      <c r="C275" s="194"/>
      <c r="D275" s="57" t="s">
        <v>212</v>
      </c>
      <c r="E275" s="52" t="s">
        <v>79</v>
      </c>
      <c r="F275" s="53">
        <v>5</v>
      </c>
      <c r="G275" s="54">
        <v>0</v>
      </c>
      <c r="H275" s="54">
        <v>0</v>
      </c>
      <c r="I275" s="182"/>
      <c r="K275" s="234"/>
      <c r="L275" s="234"/>
    </row>
    <row r="276" spans="1:12" ht="17.25" thickTop="1" thickBot="1" x14ac:dyDescent="0.3">
      <c r="A276" s="168" t="s">
        <v>20</v>
      </c>
      <c r="B276" s="169"/>
      <c r="C276" s="169"/>
      <c r="D276" s="169"/>
      <c r="E276" s="169"/>
      <c r="F276" s="169"/>
      <c r="G276" s="169"/>
      <c r="H276" s="170"/>
      <c r="I276" s="172"/>
      <c r="K276" s="234"/>
      <c r="L276" s="234"/>
    </row>
    <row r="277" spans="1:12" ht="17.25" thickTop="1" thickBot="1" x14ac:dyDescent="0.3">
      <c r="K277" s="17"/>
      <c r="L277" s="78"/>
    </row>
    <row r="278" spans="1:12" ht="33" thickTop="1" thickBot="1" x14ac:dyDescent="0.3">
      <c r="A278" s="12" t="s">
        <v>0</v>
      </c>
      <c r="B278" s="12" t="s">
        <v>1</v>
      </c>
      <c r="C278" s="12" t="s">
        <v>2</v>
      </c>
      <c r="D278" s="13" t="s">
        <v>22</v>
      </c>
      <c r="E278" s="12" t="s">
        <v>49</v>
      </c>
      <c r="F278" s="14" t="s">
        <v>7</v>
      </c>
      <c r="G278" s="15" t="s">
        <v>8</v>
      </c>
      <c r="H278" s="15" t="s">
        <v>9</v>
      </c>
      <c r="I278" s="12" t="s">
        <v>3</v>
      </c>
      <c r="K278" s="234"/>
      <c r="L278" s="234"/>
    </row>
    <row r="279" spans="1:12" ht="16.5" thickTop="1" x14ac:dyDescent="0.25">
      <c r="A279" s="173">
        <v>51</v>
      </c>
      <c r="B279" s="191" t="s">
        <v>205</v>
      </c>
      <c r="C279" s="193" t="s">
        <v>204</v>
      </c>
      <c r="D279" s="232" t="s">
        <v>213</v>
      </c>
      <c r="E279" s="177" t="s">
        <v>79</v>
      </c>
      <c r="F279" s="195">
        <v>5</v>
      </c>
      <c r="G279" s="197">
        <v>0</v>
      </c>
      <c r="H279" s="197">
        <v>0</v>
      </c>
      <c r="I279" s="171" t="s">
        <v>209</v>
      </c>
      <c r="K279" s="234"/>
      <c r="L279" s="234"/>
    </row>
    <row r="280" spans="1:12" ht="16.5" thickBot="1" x14ac:dyDescent="0.3">
      <c r="A280" s="174"/>
      <c r="B280" s="192"/>
      <c r="C280" s="194"/>
      <c r="D280" s="233"/>
      <c r="E280" s="178"/>
      <c r="F280" s="196"/>
      <c r="G280" s="198"/>
      <c r="H280" s="198"/>
      <c r="I280" s="182"/>
      <c r="K280" s="234"/>
      <c r="L280" s="234"/>
    </row>
    <row r="281" spans="1:12" ht="17.25" thickTop="1" thickBot="1" x14ac:dyDescent="0.3">
      <c r="A281" s="168" t="s">
        <v>20</v>
      </c>
      <c r="B281" s="169"/>
      <c r="C281" s="169"/>
      <c r="D281" s="169"/>
      <c r="E281" s="169"/>
      <c r="F281" s="169"/>
      <c r="G281" s="169"/>
      <c r="H281" s="170"/>
      <c r="I281" s="172"/>
      <c r="K281" s="234"/>
      <c r="L281" s="234"/>
    </row>
    <row r="282" spans="1:12" ht="17.25" thickTop="1" thickBot="1" x14ac:dyDescent="0.3">
      <c r="K282" s="17"/>
      <c r="L282" s="17"/>
    </row>
    <row r="283" spans="1:12" ht="33" thickTop="1" thickBot="1" x14ac:dyDescent="0.3">
      <c r="A283" s="12" t="s">
        <v>0</v>
      </c>
      <c r="B283" s="12" t="s">
        <v>1</v>
      </c>
      <c r="C283" s="12" t="s">
        <v>2</v>
      </c>
      <c r="D283" s="13" t="s">
        <v>22</v>
      </c>
      <c r="E283" s="12" t="s">
        <v>49</v>
      </c>
      <c r="F283" s="14" t="s">
        <v>7</v>
      </c>
      <c r="G283" s="15" t="s">
        <v>8</v>
      </c>
      <c r="H283" s="15" t="s">
        <v>9</v>
      </c>
      <c r="I283" s="12" t="s">
        <v>3</v>
      </c>
      <c r="K283" s="17"/>
      <c r="L283" s="17"/>
    </row>
    <row r="284" spans="1:12" ht="16.5" thickTop="1" x14ac:dyDescent="0.2">
      <c r="A284" s="173">
        <v>52</v>
      </c>
      <c r="B284" s="191" t="s">
        <v>290</v>
      </c>
      <c r="C284" s="193"/>
      <c r="D284" s="232" t="s">
        <v>210</v>
      </c>
      <c r="E284" s="177" t="s">
        <v>79</v>
      </c>
      <c r="F284" s="195">
        <v>2</v>
      </c>
      <c r="G284" s="197">
        <v>1969</v>
      </c>
      <c r="H284" s="197">
        <f>F284*G284</f>
        <v>3938</v>
      </c>
      <c r="I284" s="171" t="s">
        <v>293</v>
      </c>
      <c r="K284" s="79"/>
      <c r="L284" s="17"/>
    </row>
    <row r="285" spans="1:12" ht="16.5" thickBot="1" x14ac:dyDescent="0.25">
      <c r="A285" s="174"/>
      <c r="B285" s="192"/>
      <c r="C285" s="194"/>
      <c r="D285" s="233"/>
      <c r="E285" s="178"/>
      <c r="F285" s="196"/>
      <c r="G285" s="198"/>
      <c r="H285" s="198"/>
      <c r="I285" s="182"/>
      <c r="K285" s="79"/>
      <c r="L285" s="17"/>
    </row>
    <row r="286" spans="1:12" ht="17.25" thickTop="1" thickBot="1" x14ac:dyDescent="0.3">
      <c r="A286" s="168" t="s">
        <v>20</v>
      </c>
      <c r="B286" s="169"/>
      <c r="C286" s="169"/>
      <c r="D286" s="169"/>
      <c r="E286" s="169"/>
      <c r="F286" s="169"/>
      <c r="G286" s="169"/>
      <c r="H286" s="170"/>
      <c r="I286" s="172"/>
      <c r="K286" s="17"/>
      <c r="L286" s="17"/>
    </row>
    <row r="287" spans="1:12" ht="17.25" thickTop="1" thickBot="1" x14ac:dyDescent="0.3">
      <c r="K287" s="17"/>
      <c r="L287" s="17"/>
    </row>
    <row r="288" spans="1:12" ht="33" thickTop="1" thickBot="1" x14ac:dyDescent="0.3">
      <c r="A288" s="12" t="s">
        <v>0</v>
      </c>
      <c r="B288" s="12" t="s">
        <v>1</v>
      </c>
      <c r="C288" s="12" t="s">
        <v>2</v>
      </c>
      <c r="D288" s="13" t="s">
        <v>22</v>
      </c>
      <c r="E288" s="12" t="s">
        <v>49</v>
      </c>
      <c r="F288" s="14" t="s">
        <v>7</v>
      </c>
      <c r="G288" s="15" t="s">
        <v>8</v>
      </c>
      <c r="H288" s="15" t="s">
        <v>9</v>
      </c>
      <c r="I288" s="12" t="s">
        <v>3</v>
      </c>
      <c r="K288" s="17"/>
      <c r="L288" s="17"/>
    </row>
    <row r="289" spans="1:12" ht="16.5" thickTop="1" x14ac:dyDescent="0.25">
      <c r="A289" s="173">
        <v>53</v>
      </c>
      <c r="B289" s="191" t="s">
        <v>214</v>
      </c>
      <c r="C289" s="193" t="s">
        <v>215</v>
      </c>
      <c r="D289" s="175" t="s">
        <v>222</v>
      </c>
      <c r="E289" s="177" t="s">
        <v>216</v>
      </c>
      <c r="F289" s="195">
        <v>5000</v>
      </c>
      <c r="G289" s="197">
        <v>5.24</v>
      </c>
      <c r="H289" s="197">
        <f>F289*G289</f>
        <v>26200</v>
      </c>
      <c r="I289" s="171" t="s">
        <v>217</v>
      </c>
      <c r="K289" s="17"/>
      <c r="L289" s="17"/>
    </row>
    <row r="290" spans="1:12" ht="16.5" thickBot="1" x14ac:dyDescent="0.3">
      <c r="A290" s="174"/>
      <c r="B290" s="192"/>
      <c r="C290" s="194"/>
      <c r="D290" s="176"/>
      <c r="E290" s="178"/>
      <c r="F290" s="196"/>
      <c r="G290" s="198"/>
      <c r="H290" s="198"/>
      <c r="I290" s="182"/>
      <c r="K290" s="17"/>
      <c r="L290" s="17"/>
    </row>
    <row r="291" spans="1:12" ht="17.25" thickTop="1" thickBot="1" x14ac:dyDescent="0.3">
      <c r="A291" s="168" t="s">
        <v>20</v>
      </c>
      <c r="B291" s="169"/>
      <c r="C291" s="169"/>
      <c r="D291" s="169"/>
      <c r="E291" s="169"/>
      <c r="F291" s="169"/>
      <c r="G291" s="169"/>
      <c r="H291" s="170"/>
      <c r="I291" s="172"/>
      <c r="K291" s="17"/>
      <c r="L291" s="17"/>
    </row>
    <row r="292" spans="1:12" ht="17.25" thickTop="1" thickBot="1" x14ac:dyDescent="0.3">
      <c r="K292" s="17"/>
      <c r="L292" s="17"/>
    </row>
    <row r="293" spans="1:12" ht="33" thickTop="1" thickBot="1" x14ac:dyDescent="0.3">
      <c r="A293" s="12" t="s">
        <v>0</v>
      </c>
      <c r="B293" s="12" t="s">
        <v>1</v>
      </c>
      <c r="C293" s="12" t="s">
        <v>2</v>
      </c>
      <c r="D293" s="13" t="s">
        <v>22</v>
      </c>
      <c r="E293" s="12" t="s">
        <v>49</v>
      </c>
      <c r="F293" s="14" t="s">
        <v>7</v>
      </c>
      <c r="G293" s="15" t="s">
        <v>8</v>
      </c>
      <c r="H293" s="15" t="s">
        <v>9</v>
      </c>
      <c r="I293" s="12" t="s">
        <v>3</v>
      </c>
      <c r="K293" s="234"/>
      <c r="L293" s="234"/>
    </row>
    <row r="294" spans="1:12" ht="33" customHeight="1" thickTop="1" thickBot="1" x14ac:dyDescent="0.3">
      <c r="A294" s="173">
        <v>54</v>
      </c>
      <c r="B294" s="180" t="s">
        <v>205</v>
      </c>
      <c r="C294" s="177" t="s">
        <v>204</v>
      </c>
      <c r="D294" s="18" t="s">
        <v>218</v>
      </c>
      <c r="E294" s="58" t="s">
        <v>79</v>
      </c>
      <c r="F294" s="59">
        <v>65</v>
      </c>
      <c r="G294" s="62">
        <v>3.0072000000000001</v>
      </c>
      <c r="H294" s="60">
        <f>F294*G294</f>
        <v>195.46800000000002</v>
      </c>
      <c r="I294" s="61"/>
      <c r="K294" s="234"/>
      <c r="L294" s="234"/>
    </row>
    <row r="295" spans="1:12" ht="34.5" customHeight="1" thickTop="1" thickBot="1" x14ac:dyDescent="0.3">
      <c r="A295" s="190"/>
      <c r="B295" s="189"/>
      <c r="C295" s="188"/>
      <c r="D295" s="63" t="s">
        <v>219</v>
      </c>
      <c r="E295" s="58" t="s">
        <v>79</v>
      </c>
      <c r="F295" s="59">
        <v>13</v>
      </c>
      <c r="G295" s="60">
        <v>6976.2499717771998</v>
      </c>
      <c r="H295" s="60">
        <f t="shared" ref="H295:H296" si="5">F295*G295</f>
        <v>90691.249633103595</v>
      </c>
      <c r="I295" s="171" t="s">
        <v>221</v>
      </c>
      <c r="K295" s="234"/>
      <c r="L295" s="234"/>
    </row>
    <row r="296" spans="1:12" ht="31.5" thickTop="1" thickBot="1" x14ac:dyDescent="0.3">
      <c r="A296" s="174"/>
      <c r="B296" s="181"/>
      <c r="C296" s="178"/>
      <c r="D296" s="63" t="s">
        <v>220</v>
      </c>
      <c r="E296" s="58" t="s">
        <v>79</v>
      </c>
      <c r="F296" s="59">
        <v>65</v>
      </c>
      <c r="G296" s="60">
        <v>8.8099002258999999</v>
      </c>
      <c r="H296" s="60">
        <f t="shared" si="5"/>
        <v>572.64351468350003</v>
      </c>
      <c r="I296" s="182"/>
      <c r="K296" s="234"/>
      <c r="L296" s="234"/>
    </row>
    <row r="297" spans="1:12" ht="17.25" thickTop="1" thickBot="1" x14ac:dyDescent="0.3">
      <c r="A297" s="165" t="s">
        <v>20</v>
      </c>
      <c r="B297" s="166"/>
      <c r="C297" s="166"/>
      <c r="D297" s="166"/>
      <c r="E297" s="166"/>
      <c r="F297" s="166"/>
      <c r="G297" s="166"/>
      <c r="H297" s="167"/>
      <c r="I297" s="172"/>
      <c r="K297" s="234"/>
      <c r="L297" s="234"/>
    </row>
    <row r="298" spans="1:12" ht="17.25" thickTop="1" thickBot="1" x14ac:dyDescent="0.3">
      <c r="K298" s="17"/>
      <c r="L298" s="17"/>
    </row>
    <row r="299" spans="1:12" ht="33" thickTop="1" thickBot="1" x14ac:dyDescent="0.3">
      <c r="A299" s="12" t="s">
        <v>0</v>
      </c>
      <c r="B299" s="12" t="s">
        <v>1</v>
      </c>
      <c r="C299" s="12" t="s">
        <v>2</v>
      </c>
      <c r="D299" s="13" t="s">
        <v>22</v>
      </c>
      <c r="E299" s="12" t="s">
        <v>49</v>
      </c>
      <c r="F299" s="14" t="s">
        <v>7</v>
      </c>
      <c r="G299" s="15" t="s">
        <v>8</v>
      </c>
      <c r="H299" s="15" t="s">
        <v>9</v>
      </c>
      <c r="I299" s="12" t="s">
        <v>3</v>
      </c>
      <c r="K299" s="17"/>
      <c r="L299" s="17"/>
    </row>
    <row r="300" spans="1:12" ht="33" thickTop="1" thickBot="1" x14ac:dyDescent="0.3">
      <c r="A300" s="173">
        <v>55</v>
      </c>
      <c r="B300" s="185" t="s">
        <v>135</v>
      </c>
      <c r="C300" s="183" t="s">
        <v>227</v>
      </c>
      <c r="D300" s="21" t="s">
        <v>228</v>
      </c>
      <c r="E300" s="43" t="s">
        <v>79</v>
      </c>
      <c r="F300" s="19">
        <v>10</v>
      </c>
      <c r="G300" s="20">
        <v>105202</v>
      </c>
      <c r="H300" s="20">
        <f>F300*G300</f>
        <v>1052020</v>
      </c>
      <c r="I300" s="185" t="s">
        <v>230</v>
      </c>
    </row>
    <row r="301" spans="1:12" ht="27" customHeight="1" thickTop="1" thickBot="1" x14ac:dyDescent="0.3">
      <c r="A301" s="174"/>
      <c r="B301" s="186"/>
      <c r="C301" s="184"/>
      <c r="D301" s="5" t="s">
        <v>229</v>
      </c>
      <c r="E301" s="67" t="s">
        <v>79</v>
      </c>
      <c r="F301" s="6">
        <v>30</v>
      </c>
      <c r="G301" s="36">
        <v>60000</v>
      </c>
      <c r="H301" s="36">
        <f>F301*G301</f>
        <v>1800000</v>
      </c>
      <c r="I301" s="187"/>
    </row>
    <row r="302" spans="1:12" ht="17.25" thickTop="1" thickBot="1" x14ac:dyDescent="0.3">
      <c r="A302" s="168" t="s">
        <v>20</v>
      </c>
      <c r="B302" s="169"/>
      <c r="C302" s="169"/>
      <c r="D302" s="169"/>
      <c r="E302" s="169"/>
      <c r="F302" s="169"/>
      <c r="G302" s="170"/>
      <c r="H302" s="7">
        <f>H300+H301</f>
        <v>2852020</v>
      </c>
      <c r="I302" s="186"/>
    </row>
    <row r="303" spans="1:12" ht="17.25" thickTop="1" thickBot="1" x14ac:dyDescent="0.3"/>
    <row r="304" spans="1:12" ht="33" thickTop="1" thickBot="1" x14ac:dyDescent="0.3">
      <c r="A304" s="12" t="s">
        <v>0</v>
      </c>
      <c r="B304" s="12" t="s">
        <v>1</v>
      </c>
      <c r="C304" s="12" t="s">
        <v>2</v>
      </c>
      <c r="D304" s="13" t="s">
        <v>22</v>
      </c>
      <c r="E304" s="12" t="s">
        <v>49</v>
      </c>
      <c r="F304" s="14" t="s">
        <v>7</v>
      </c>
      <c r="G304" s="15" t="s">
        <v>8</v>
      </c>
      <c r="H304" s="15" t="s">
        <v>9</v>
      </c>
      <c r="I304" s="12" t="s">
        <v>3</v>
      </c>
    </row>
    <row r="305" spans="1:9" ht="16.5" thickTop="1" x14ac:dyDescent="0.25">
      <c r="A305" s="173">
        <v>56</v>
      </c>
      <c r="B305" s="191" t="s">
        <v>290</v>
      </c>
      <c r="C305" s="193"/>
      <c r="D305" s="175" t="s">
        <v>291</v>
      </c>
      <c r="E305" s="177" t="s">
        <v>79</v>
      </c>
      <c r="F305" s="195">
        <v>1</v>
      </c>
      <c r="G305" s="197">
        <v>420</v>
      </c>
      <c r="H305" s="197">
        <f>F305*G305</f>
        <v>420</v>
      </c>
      <c r="I305" s="171" t="s">
        <v>292</v>
      </c>
    </row>
    <row r="306" spans="1:9" ht="16.5" thickBot="1" x14ac:dyDescent="0.3">
      <c r="A306" s="174"/>
      <c r="B306" s="192"/>
      <c r="C306" s="194"/>
      <c r="D306" s="176"/>
      <c r="E306" s="178"/>
      <c r="F306" s="196"/>
      <c r="G306" s="198"/>
      <c r="H306" s="198"/>
      <c r="I306" s="182"/>
    </row>
    <row r="307" spans="1:9" ht="17.25" thickTop="1" thickBot="1" x14ac:dyDescent="0.3">
      <c r="A307" s="168" t="s">
        <v>20</v>
      </c>
      <c r="B307" s="169"/>
      <c r="C307" s="169"/>
      <c r="D307" s="169"/>
      <c r="E307" s="169"/>
      <c r="F307" s="169"/>
      <c r="G307" s="169"/>
      <c r="H307" s="170"/>
      <c r="I307" s="172"/>
    </row>
    <row r="308" spans="1:9" ht="17.25" thickTop="1" thickBot="1" x14ac:dyDescent="0.3"/>
    <row r="309" spans="1:9" ht="33" thickTop="1" thickBot="1" x14ac:dyDescent="0.3">
      <c r="A309" s="12" t="s">
        <v>0</v>
      </c>
      <c r="B309" s="12" t="s">
        <v>1</v>
      </c>
      <c r="C309" s="12" t="s">
        <v>2</v>
      </c>
      <c r="D309" s="13" t="s">
        <v>22</v>
      </c>
      <c r="E309" s="12" t="s">
        <v>49</v>
      </c>
      <c r="F309" s="14" t="s">
        <v>7</v>
      </c>
      <c r="G309" s="15" t="s">
        <v>8</v>
      </c>
      <c r="H309" s="15" t="s">
        <v>9</v>
      </c>
      <c r="I309" s="12" t="s">
        <v>3</v>
      </c>
    </row>
    <row r="310" spans="1:9" ht="48.75" thickTop="1" thickBot="1" x14ac:dyDescent="0.3">
      <c r="A310" s="73">
        <v>57</v>
      </c>
      <c r="B310" s="85" t="s">
        <v>294</v>
      </c>
      <c r="C310" s="77" t="s">
        <v>227</v>
      </c>
      <c r="D310" s="21" t="s">
        <v>295</v>
      </c>
      <c r="E310" s="74" t="s">
        <v>79</v>
      </c>
      <c r="F310" s="75">
        <v>2</v>
      </c>
      <c r="G310" s="62">
        <v>0</v>
      </c>
      <c r="H310" s="76">
        <v>0</v>
      </c>
      <c r="I310" s="163" t="s">
        <v>296</v>
      </c>
    </row>
    <row r="311" spans="1:9" ht="17.25" thickTop="1" thickBot="1" x14ac:dyDescent="0.3">
      <c r="A311" s="165" t="s">
        <v>20</v>
      </c>
      <c r="B311" s="166"/>
      <c r="C311" s="166"/>
      <c r="D311" s="166"/>
      <c r="E311" s="166"/>
      <c r="F311" s="166"/>
      <c r="G311" s="166"/>
      <c r="H311" s="167"/>
      <c r="I311" s="164"/>
    </row>
    <row r="312" spans="1:9" ht="17.25" thickTop="1" thickBot="1" x14ac:dyDescent="0.3"/>
    <row r="313" spans="1:9" ht="33" thickTop="1" thickBot="1" x14ac:dyDescent="0.3">
      <c r="A313" s="12" t="s">
        <v>0</v>
      </c>
      <c r="B313" s="12" t="s">
        <v>1</v>
      </c>
      <c r="C313" s="12" t="s">
        <v>2</v>
      </c>
      <c r="D313" s="13" t="s">
        <v>22</v>
      </c>
      <c r="E313" s="12" t="s">
        <v>49</v>
      </c>
      <c r="F313" s="14" t="s">
        <v>7</v>
      </c>
      <c r="G313" s="15" t="s">
        <v>8</v>
      </c>
      <c r="H313" s="15" t="s">
        <v>9</v>
      </c>
      <c r="I313" s="12" t="s">
        <v>3</v>
      </c>
    </row>
    <row r="314" spans="1:9" ht="17.25" thickTop="1" thickBot="1" x14ac:dyDescent="0.3">
      <c r="A314" s="82">
        <v>58</v>
      </c>
      <c r="B314" s="84" t="s">
        <v>297</v>
      </c>
      <c r="C314" s="77" t="s">
        <v>298</v>
      </c>
      <c r="D314" s="21" t="s">
        <v>299</v>
      </c>
      <c r="E314" s="83" t="s">
        <v>79</v>
      </c>
      <c r="F314" s="86">
        <v>4200</v>
      </c>
      <c r="G314" s="62">
        <v>0</v>
      </c>
      <c r="H314" s="87">
        <v>0</v>
      </c>
      <c r="I314" s="163" t="s">
        <v>300</v>
      </c>
    </row>
    <row r="315" spans="1:9" ht="17.25" thickTop="1" thickBot="1" x14ac:dyDescent="0.3">
      <c r="A315" s="165" t="s">
        <v>20</v>
      </c>
      <c r="B315" s="166"/>
      <c r="C315" s="166"/>
      <c r="D315" s="166"/>
      <c r="E315" s="166"/>
      <c r="F315" s="166"/>
      <c r="G315" s="166"/>
      <c r="H315" s="167"/>
      <c r="I315" s="164"/>
    </row>
    <row r="316" spans="1:9" ht="17.25" thickTop="1" thickBot="1" x14ac:dyDescent="0.3"/>
    <row r="317" spans="1:9" ht="33" thickTop="1" thickBot="1" x14ac:dyDescent="0.3">
      <c r="A317" s="12" t="s">
        <v>0</v>
      </c>
      <c r="B317" s="12" t="s">
        <v>1</v>
      </c>
      <c r="C317" s="12" t="s">
        <v>2</v>
      </c>
      <c r="D317" s="13" t="s">
        <v>22</v>
      </c>
      <c r="E317" s="12" t="s">
        <v>49</v>
      </c>
      <c r="F317" s="14" t="s">
        <v>7</v>
      </c>
      <c r="G317" s="15" t="s">
        <v>8</v>
      </c>
      <c r="H317" s="15" t="s">
        <v>9</v>
      </c>
      <c r="I317" s="12" t="s">
        <v>3</v>
      </c>
    </row>
    <row r="318" spans="1:9" ht="17.25" thickTop="1" thickBot="1" x14ac:dyDescent="0.3">
      <c r="A318" s="82">
        <v>59</v>
      </c>
      <c r="B318" s="85" t="s">
        <v>301</v>
      </c>
      <c r="C318" s="77" t="s">
        <v>193</v>
      </c>
      <c r="D318" s="21" t="s">
        <v>302</v>
      </c>
      <c r="E318" s="83" t="s">
        <v>79</v>
      </c>
      <c r="F318" s="86">
        <v>3000</v>
      </c>
      <c r="G318" s="62">
        <v>31.77</v>
      </c>
      <c r="H318" s="87">
        <f>F318*G318</f>
        <v>95310</v>
      </c>
      <c r="I318" s="163" t="s">
        <v>303</v>
      </c>
    </row>
    <row r="319" spans="1:9" ht="17.25" thickTop="1" thickBot="1" x14ac:dyDescent="0.3">
      <c r="A319" s="165" t="s">
        <v>20</v>
      </c>
      <c r="B319" s="166"/>
      <c r="C319" s="166"/>
      <c r="D319" s="166"/>
      <c r="E319" s="166"/>
      <c r="F319" s="166"/>
      <c r="G319" s="166"/>
      <c r="H319" s="167"/>
      <c r="I319" s="164"/>
    </row>
    <row r="320" spans="1:9" ht="17.25" thickTop="1" thickBot="1" x14ac:dyDescent="0.3"/>
    <row r="321" spans="1:9" ht="33" thickTop="1" thickBot="1" x14ac:dyDescent="0.3">
      <c r="A321" s="12" t="s">
        <v>0</v>
      </c>
      <c r="B321" s="12" t="s">
        <v>1</v>
      </c>
      <c r="C321" s="12" t="s">
        <v>2</v>
      </c>
      <c r="D321" s="13" t="s">
        <v>22</v>
      </c>
      <c r="E321" s="12" t="s">
        <v>49</v>
      </c>
      <c r="F321" s="14" t="s">
        <v>7</v>
      </c>
      <c r="G321" s="15" t="s">
        <v>8</v>
      </c>
      <c r="H321" s="15" t="s">
        <v>9</v>
      </c>
      <c r="I321" s="12" t="s">
        <v>3</v>
      </c>
    </row>
    <row r="322" spans="1:9" ht="28.5" customHeight="1" thickTop="1" thickBot="1" x14ac:dyDescent="0.3">
      <c r="A322" s="173">
        <v>60</v>
      </c>
      <c r="B322" s="185" t="s">
        <v>290</v>
      </c>
      <c r="C322" s="193"/>
      <c r="D322" s="21" t="s">
        <v>304</v>
      </c>
      <c r="E322" s="43" t="s">
        <v>79</v>
      </c>
      <c r="F322" s="19">
        <v>20</v>
      </c>
      <c r="G322" s="20">
        <v>8</v>
      </c>
      <c r="H322" s="20">
        <f>F322*G322</f>
        <v>160</v>
      </c>
      <c r="I322" s="171" t="s">
        <v>306</v>
      </c>
    </row>
    <row r="323" spans="1:9" ht="17.25" thickTop="1" thickBot="1" x14ac:dyDescent="0.3">
      <c r="A323" s="174"/>
      <c r="B323" s="186"/>
      <c r="C323" s="194"/>
      <c r="D323" s="21" t="s">
        <v>305</v>
      </c>
      <c r="E323" s="43" t="s">
        <v>79</v>
      </c>
      <c r="F323" s="19">
        <v>20</v>
      </c>
      <c r="G323" s="20">
        <v>10</v>
      </c>
      <c r="H323" s="20">
        <f>F323*G323</f>
        <v>200</v>
      </c>
      <c r="I323" s="182"/>
    </row>
    <row r="324" spans="1:9" ht="17.25" thickTop="1" thickBot="1" x14ac:dyDescent="0.3">
      <c r="A324" s="168" t="s">
        <v>20</v>
      </c>
      <c r="B324" s="169"/>
      <c r="C324" s="169"/>
      <c r="D324" s="169"/>
      <c r="E324" s="169"/>
      <c r="F324" s="169"/>
      <c r="G324" s="169"/>
      <c r="H324" s="170"/>
      <c r="I324" s="172"/>
    </row>
    <row r="325" spans="1:9" ht="17.25" thickTop="1" thickBot="1" x14ac:dyDescent="0.3"/>
    <row r="326" spans="1:9" ht="33" thickTop="1" thickBot="1" x14ac:dyDescent="0.3">
      <c r="A326" s="12" t="s">
        <v>0</v>
      </c>
      <c r="B326" s="12" t="s">
        <v>1</v>
      </c>
      <c r="C326" s="12" t="s">
        <v>2</v>
      </c>
      <c r="D326" s="13" t="s">
        <v>22</v>
      </c>
      <c r="E326" s="12" t="s">
        <v>49</v>
      </c>
      <c r="F326" s="14" t="s">
        <v>7</v>
      </c>
      <c r="G326" s="15" t="s">
        <v>8</v>
      </c>
      <c r="H326" s="15" t="s">
        <v>9</v>
      </c>
      <c r="I326" s="12" t="s">
        <v>3</v>
      </c>
    </row>
    <row r="327" spans="1:9" ht="17.25" thickTop="1" thickBot="1" x14ac:dyDescent="0.3">
      <c r="A327" s="173">
        <v>61</v>
      </c>
      <c r="B327" s="180" t="s">
        <v>294</v>
      </c>
      <c r="C327" s="177" t="s">
        <v>227</v>
      </c>
      <c r="D327" s="18" t="s">
        <v>308</v>
      </c>
      <c r="E327" s="43" t="s">
        <v>79</v>
      </c>
      <c r="F327" s="19">
        <v>100</v>
      </c>
      <c r="G327" s="20">
        <v>0</v>
      </c>
      <c r="H327" s="20">
        <f>F327*G327</f>
        <v>0</v>
      </c>
      <c r="I327" s="171" t="s">
        <v>309</v>
      </c>
    </row>
    <row r="328" spans="1:9" ht="17.25" thickTop="1" thickBot="1" x14ac:dyDescent="0.3">
      <c r="A328" s="174"/>
      <c r="B328" s="181"/>
      <c r="C328" s="178"/>
      <c r="D328" s="21" t="s">
        <v>307</v>
      </c>
      <c r="E328" s="43" t="s">
        <v>79</v>
      </c>
      <c r="F328" s="19">
        <v>6900</v>
      </c>
      <c r="G328" s="20">
        <v>0</v>
      </c>
      <c r="H328" s="20">
        <f>F328*G328</f>
        <v>0</v>
      </c>
      <c r="I328" s="182"/>
    </row>
    <row r="329" spans="1:9" ht="17.25" thickTop="1" thickBot="1" x14ac:dyDescent="0.3">
      <c r="A329" s="168" t="s">
        <v>20</v>
      </c>
      <c r="B329" s="169"/>
      <c r="C329" s="169"/>
      <c r="D329" s="169"/>
      <c r="E329" s="169"/>
      <c r="F329" s="169"/>
      <c r="G329" s="169"/>
      <c r="H329" s="170"/>
      <c r="I329" s="172"/>
    </row>
    <row r="330" spans="1:9" ht="17.25" thickTop="1" thickBot="1" x14ac:dyDescent="0.3"/>
    <row r="331" spans="1:9" ht="33" thickTop="1" thickBot="1" x14ac:dyDescent="0.3">
      <c r="A331" s="12" t="s">
        <v>0</v>
      </c>
      <c r="B331" s="12" t="s">
        <v>1</v>
      </c>
      <c r="C331" s="12" t="s">
        <v>2</v>
      </c>
      <c r="D331" s="13" t="s">
        <v>22</v>
      </c>
      <c r="E331" s="12" t="s">
        <v>49</v>
      </c>
      <c r="F331" s="14" t="s">
        <v>7</v>
      </c>
      <c r="G331" s="15" t="s">
        <v>8</v>
      </c>
      <c r="H331" s="15" t="s">
        <v>9</v>
      </c>
      <c r="I331" s="12" t="s">
        <v>3</v>
      </c>
    </row>
    <row r="332" spans="1:9" ht="17.25" thickTop="1" thickBot="1" x14ac:dyDescent="0.3">
      <c r="A332" s="82">
        <v>62</v>
      </c>
      <c r="B332" s="85" t="s">
        <v>301</v>
      </c>
      <c r="C332" s="77" t="s">
        <v>193</v>
      </c>
      <c r="D332" s="21" t="s">
        <v>302</v>
      </c>
      <c r="E332" s="83" t="s">
        <v>79</v>
      </c>
      <c r="F332" s="86">
        <v>2000</v>
      </c>
      <c r="G332" s="62">
        <v>31.77</v>
      </c>
      <c r="H332" s="87">
        <f>F332*G332</f>
        <v>63540</v>
      </c>
      <c r="I332" s="163" t="s">
        <v>310</v>
      </c>
    </row>
    <row r="333" spans="1:9" ht="17.25" thickTop="1" thickBot="1" x14ac:dyDescent="0.3">
      <c r="A333" s="165" t="s">
        <v>20</v>
      </c>
      <c r="B333" s="166"/>
      <c r="C333" s="166"/>
      <c r="D333" s="166"/>
      <c r="E333" s="166"/>
      <c r="F333" s="166"/>
      <c r="G333" s="166"/>
      <c r="H333" s="167"/>
      <c r="I333" s="164"/>
    </row>
    <row r="334" spans="1:9" ht="17.25" thickTop="1" thickBot="1" x14ac:dyDescent="0.3"/>
    <row r="335" spans="1:9" ht="33" thickTop="1" thickBot="1" x14ac:dyDescent="0.3">
      <c r="A335" s="12" t="s">
        <v>0</v>
      </c>
      <c r="B335" s="12" t="s">
        <v>1</v>
      </c>
      <c r="C335" s="12" t="s">
        <v>2</v>
      </c>
      <c r="D335" s="13" t="s">
        <v>22</v>
      </c>
      <c r="E335" s="12" t="s">
        <v>49</v>
      </c>
      <c r="F335" s="14" t="s">
        <v>7</v>
      </c>
      <c r="G335" s="15" t="s">
        <v>8</v>
      </c>
      <c r="H335" s="15" t="s">
        <v>9</v>
      </c>
      <c r="I335" s="12" t="s">
        <v>3</v>
      </c>
    </row>
    <row r="336" spans="1:9" ht="33" thickTop="1" thickBot="1" x14ac:dyDescent="0.3">
      <c r="A336" s="82">
        <v>63</v>
      </c>
      <c r="B336" s="85" t="s">
        <v>311</v>
      </c>
      <c r="C336" s="77" t="s">
        <v>312</v>
      </c>
      <c r="D336" s="21" t="s">
        <v>313</v>
      </c>
      <c r="E336" s="83" t="s">
        <v>316</v>
      </c>
      <c r="F336" s="86">
        <v>40</v>
      </c>
      <c r="G336" s="62">
        <v>0</v>
      </c>
      <c r="H336" s="87">
        <f>F336*G336</f>
        <v>0</v>
      </c>
      <c r="I336" s="163" t="s">
        <v>309</v>
      </c>
    </row>
    <row r="337" spans="1:11" ht="17.25" thickTop="1" thickBot="1" x14ac:dyDescent="0.3">
      <c r="A337" s="165" t="s">
        <v>20</v>
      </c>
      <c r="B337" s="166"/>
      <c r="C337" s="166"/>
      <c r="D337" s="166"/>
      <c r="E337" s="166"/>
      <c r="F337" s="166"/>
      <c r="G337" s="166"/>
      <c r="H337" s="167"/>
      <c r="I337" s="164"/>
    </row>
    <row r="338" spans="1:11" ht="17.25" thickTop="1" thickBot="1" x14ac:dyDescent="0.3"/>
    <row r="339" spans="1:11" ht="33" thickTop="1" thickBot="1" x14ac:dyDescent="0.3">
      <c r="A339" s="12" t="s">
        <v>0</v>
      </c>
      <c r="B339" s="12" t="s">
        <v>1</v>
      </c>
      <c r="C339" s="12" t="s">
        <v>2</v>
      </c>
      <c r="D339" s="13" t="s">
        <v>22</v>
      </c>
      <c r="E339" s="12" t="s">
        <v>49</v>
      </c>
      <c r="F339" s="14" t="s">
        <v>7</v>
      </c>
      <c r="G339" s="15" t="s">
        <v>8</v>
      </c>
      <c r="H339" s="15" t="s">
        <v>9</v>
      </c>
      <c r="I339" s="12" t="s">
        <v>3</v>
      </c>
    </row>
    <row r="340" spans="1:11" ht="17.25" thickTop="1" thickBot="1" x14ac:dyDescent="0.3">
      <c r="A340" s="82">
        <v>64</v>
      </c>
      <c r="B340" s="85" t="s">
        <v>301</v>
      </c>
      <c r="C340" s="77" t="s">
        <v>193</v>
      </c>
      <c r="D340" s="21" t="s">
        <v>314</v>
      </c>
      <c r="E340" s="83" t="s">
        <v>316</v>
      </c>
      <c r="F340" s="86">
        <v>60</v>
      </c>
      <c r="G340" s="62">
        <v>725</v>
      </c>
      <c r="H340" s="87">
        <f>F340*G340</f>
        <v>43500</v>
      </c>
      <c r="I340" s="163" t="s">
        <v>315</v>
      </c>
    </row>
    <row r="341" spans="1:11" ht="17.25" thickTop="1" thickBot="1" x14ac:dyDescent="0.3">
      <c r="A341" s="165" t="s">
        <v>20</v>
      </c>
      <c r="B341" s="166"/>
      <c r="C341" s="166"/>
      <c r="D341" s="166"/>
      <c r="E341" s="166"/>
      <c r="F341" s="166"/>
      <c r="G341" s="166"/>
      <c r="H341" s="167"/>
      <c r="I341" s="164"/>
    </row>
    <row r="342" spans="1:11" ht="17.25" thickTop="1" thickBot="1" x14ac:dyDescent="0.3"/>
    <row r="343" spans="1:11" ht="33" thickTop="1" thickBot="1" x14ac:dyDescent="0.3">
      <c r="A343" s="12" t="s">
        <v>0</v>
      </c>
      <c r="B343" s="12" t="s">
        <v>1</v>
      </c>
      <c r="C343" s="12" t="s">
        <v>2</v>
      </c>
      <c r="D343" s="13" t="s">
        <v>22</v>
      </c>
      <c r="E343" s="12" t="s">
        <v>49</v>
      </c>
      <c r="F343" s="14" t="s">
        <v>7</v>
      </c>
      <c r="G343" s="15" t="s">
        <v>8</v>
      </c>
      <c r="H343" s="15" t="s">
        <v>9</v>
      </c>
      <c r="I343" s="12" t="s">
        <v>3</v>
      </c>
    </row>
    <row r="344" spans="1:11" ht="17.25" thickTop="1" thickBot="1" x14ac:dyDescent="0.3">
      <c r="A344" s="173">
        <v>65</v>
      </c>
      <c r="B344" s="175" t="s">
        <v>301</v>
      </c>
      <c r="C344" s="177" t="s">
        <v>193</v>
      </c>
      <c r="D344" s="21" t="s">
        <v>318</v>
      </c>
      <c r="E344" s="83" t="s">
        <v>79</v>
      </c>
      <c r="F344" s="86">
        <v>2</v>
      </c>
      <c r="G344" s="62">
        <v>1300</v>
      </c>
      <c r="H344" s="87">
        <f>F344*G344</f>
        <v>2600</v>
      </c>
      <c r="I344" s="163" t="s">
        <v>317</v>
      </c>
    </row>
    <row r="345" spans="1:11" ht="17.25" thickTop="1" thickBot="1" x14ac:dyDescent="0.3">
      <c r="A345" s="174"/>
      <c r="B345" s="176"/>
      <c r="C345" s="178"/>
      <c r="D345" s="21" t="s">
        <v>319</v>
      </c>
      <c r="E345" s="83" t="s">
        <v>79</v>
      </c>
      <c r="F345" s="86">
        <v>1500</v>
      </c>
      <c r="G345" s="62">
        <v>31.77</v>
      </c>
      <c r="H345" s="87">
        <f>F345*G345</f>
        <v>47655</v>
      </c>
      <c r="I345" s="179"/>
    </row>
    <row r="346" spans="1:11" ht="17.25" thickTop="1" thickBot="1" x14ac:dyDescent="0.3">
      <c r="A346" s="165" t="s">
        <v>20</v>
      </c>
      <c r="B346" s="166"/>
      <c r="C346" s="166"/>
      <c r="D346" s="166"/>
      <c r="E346" s="166"/>
      <c r="F346" s="166"/>
      <c r="G346" s="166"/>
      <c r="H346" s="167"/>
      <c r="I346" s="164"/>
    </row>
    <row r="347" spans="1:11" ht="17.25" thickTop="1" thickBot="1" x14ac:dyDescent="0.3"/>
    <row r="348" spans="1:11" ht="33" thickTop="1" thickBot="1" x14ac:dyDescent="0.3">
      <c r="A348" s="12" t="s">
        <v>0</v>
      </c>
      <c r="B348" s="12" t="s">
        <v>1</v>
      </c>
      <c r="C348" s="12" t="s">
        <v>2</v>
      </c>
      <c r="D348" s="13" t="s">
        <v>22</v>
      </c>
      <c r="E348" s="12" t="s">
        <v>49</v>
      </c>
      <c r="F348" s="14" t="s">
        <v>7</v>
      </c>
      <c r="G348" s="15" t="s">
        <v>8</v>
      </c>
      <c r="H348" s="15" t="s">
        <v>9</v>
      </c>
      <c r="I348" s="12" t="s">
        <v>3</v>
      </c>
      <c r="K348" s="1"/>
    </row>
    <row r="349" spans="1:11" ht="17.25" thickTop="1" thickBot="1" x14ac:dyDescent="0.3">
      <c r="A349" s="152">
        <v>66</v>
      </c>
      <c r="B349" s="88" t="s">
        <v>301</v>
      </c>
      <c r="C349" s="77" t="s">
        <v>193</v>
      </c>
      <c r="D349" s="21" t="s">
        <v>302</v>
      </c>
      <c r="E349" s="89" t="s">
        <v>79</v>
      </c>
      <c r="F349" s="90">
        <v>3000</v>
      </c>
      <c r="G349" s="62">
        <v>31.77</v>
      </c>
      <c r="H349" s="91">
        <f>F349*G349</f>
        <v>95310</v>
      </c>
      <c r="I349" s="163" t="s">
        <v>326</v>
      </c>
    </row>
    <row r="350" spans="1:11" ht="17.25" thickTop="1" thickBot="1" x14ac:dyDescent="0.3">
      <c r="A350" s="165" t="s">
        <v>20</v>
      </c>
      <c r="B350" s="166"/>
      <c r="C350" s="166"/>
      <c r="D350" s="166"/>
      <c r="E350" s="166"/>
      <c r="F350" s="166"/>
      <c r="G350" s="166"/>
      <c r="H350" s="167"/>
      <c r="I350" s="164"/>
    </row>
    <row r="351" spans="1:11" ht="17.25" thickTop="1" thickBot="1" x14ac:dyDescent="0.3"/>
    <row r="352" spans="1:11" ht="33" thickTop="1" thickBot="1" x14ac:dyDescent="0.3">
      <c r="A352" s="12" t="s">
        <v>0</v>
      </c>
      <c r="B352" s="12" t="s">
        <v>1</v>
      </c>
      <c r="C352" s="12" t="s">
        <v>2</v>
      </c>
      <c r="D352" s="13" t="s">
        <v>22</v>
      </c>
      <c r="E352" s="12" t="s">
        <v>49</v>
      </c>
      <c r="F352" s="14" t="s">
        <v>7</v>
      </c>
      <c r="G352" s="15" t="s">
        <v>8</v>
      </c>
      <c r="H352" s="15" t="s">
        <v>9</v>
      </c>
      <c r="I352" s="12" t="s">
        <v>3</v>
      </c>
    </row>
    <row r="353" spans="1:9" ht="17.25" thickTop="1" thickBot="1" x14ac:dyDescent="0.3">
      <c r="A353" s="142">
        <v>67</v>
      </c>
      <c r="B353" s="143" t="s">
        <v>301</v>
      </c>
      <c r="C353" s="77" t="s">
        <v>193</v>
      </c>
      <c r="D353" s="21" t="s">
        <v>302</v>
      </c>
      <c r="E353" s="144" t="s">
        <v>79</v>
      </c>
      <c r="F353" s="145">
        <v>3000</v>
      </c>
      <c r="G353" s="62">
        <v>31.77</v>
      </c>
      <c r="H353" s="146">
        <f>F353*G353</f>
        <v>95310</v>
      </c>
      <c r="I353" s="163" t="s">
        <v>327</v>
      </c>
    </row>
    <row r="354" spans="1:9" ht="17.25" thickTop="1" thickBot="1" x14ac:dyDescent="0.3">
      <c r="A354" s="165" t="s">
        <v>20</v>
      </c>
      <c r="B354" s="166"/>
      <c r="C354" s="166"/>
      <c r="D354" s="166"/>
      <c r="E354" s="166"/>
      <c r="F354" s="166"/>
      <c r="G354" s="166"/>
      <c r="H354" s="167"/>
      <c r="I354" s="164"/>
    </row>
    <row r="355" spans="1:9" ht="17.25" thickTop="1" thickBot="1" x14ac:dyDescent="0.3"/>
    <row r="356" spans="1:9" ht="33" thickTop="1" thickBot="1" x14ac:dyDescent="0.3">
      <c r="A356" s="12" t="s">
        <v>0</v>
      </c>
      <c r="B356" s="12" t="s">
        <v>1</v>
      </c>
      <c r="C356" s="12" t="s">
        <v>2</v>
      </c>
      <c r="D356" s="13" t="s">
        <v>22</v>
      </c>
      <c r="E356" s="12" t="s">
        <v>49</v>
      </c>
      <c r="F356" s="14" t="s">
        <v>7</v>
      </c>
      <c r="G356" s="15" t="s">
        <v>8</v>
      </c>
      <c r="H356" s="15" t="s">
        <v>9</v>
      </c>
      <c r="I356" s="12" t="s">
        <v>3</v>
      </c>
    </row>
    <row r="357" spans="1:9" ht="30.75" customHeight="1" thickTop="1" thickBot="1" x14ac:dyDescent="0.3">
      <c r="A357" s="142">
        <v>68</v>
      </c>
      <c r="B357" s="150" t="s">
        <v>294</v>
      </c>
      <c r="C357" s="77" t="s">
        <v>227</v>
      </c>
      <c r="D357" s="18" t="s">
        <v>328</v>
      </c>
      <c r="E357" s="43" t="s">
        <v>79</v>
      </c>
      <c r="F357" s="19">
        <v>24200</v>
      </c>
      <c r="G357" s="151">
        <v>42.061246199999999</v>
      </c>
      <c r="H357" s="20">
        <f>F357*G357-0.01</f>
        <v>1017882.14804</v>
      </c>
      <c r="I357" s="171" t="s">
        <v>329</v>
      </c>
    </row>
    <row r="358" spans="1:9" ht="17.25" thickTop="1" thickBot="1" x14ac:dyDescent="0.3">
      <c r="A358" s="168" t="s">
        <v>20</v>
      </c>
      <c r="B358" s="169"/>
      <c r="C358" s="169"/>
      <c r="D358" s="169"/>
      <c r="E358" s="169"/>
      <c r="F358" s="169"/>
      <c r="G358" s="169"/>
      <c r="H358" s="170"/>
      <c r="I358" s="172"/>
    </row>
    <row r="359" spans="1:9" ht="17.25" thickTop="1" thickBot="1" x14ac:dyDescent="0.3"/>
    <row r="360" spans="1:9" ht="33" thickTop="1" thickBot="1" x14ac:dyDescent="0.3">
      <c r="A360" s="12" t="s">
        <v>0</v>
      </c>
      <c r="B360" s="12" t="s">
        <v>1</v>
      </c>
      <c r="C360" s="12" t="s">
        <v>2</v>
      </c>
      <c r="D360" s="13" t="s">
        <v>22</v>
      </c>
      <c r="E360" s="12" t="s">
        <v>49</v>
      </c>
      <c r="F360" s="14" t="s">
        <v>7</v>
      </c>
      <c r="G360" s="15" t="s">
        <v>8</v>
      </c>
      <c r="H360" s="15" t="s">
        <v>9</v>
      </c>
      <c r="I360" s="12" t="s">
        <v>3</v>
      </c>
    </row>
    <row r="361" spans="1:9" s="17" customFormat="1" ht="17.25" thickTop="1" thickBot="1" x14ac:dyDescent="0.3">
      <c r="A361" s="173">
        <v>69</v>
      </c>
      <c r="B361" s="175" t="s">
        <v>301</v>
      </c>
      <c r="C361" s="177" t="s">
        <v>193</v>
      </c>
      <c r="D361" s="18" t="s">
        <v>330</v>
      </c>
      <c r="E361" s="144" t="s">
        <v>79</v>
      </c>
      <c r="F361" s="145">
        <v>10</v>
      </c>
      <c r="G361" s="146">
        <v>1300</v>
      </c>
      <c r="H361" s="146">
        <f>F361*G361</f>
        <v>13000</v>
      </c>
      <c r="I361" s="163" t="s">
        <v>331</v>
      </c>
    </row>
    <row r="362" spans="1:9" ht="17.25" thickTop="1" thickBot="1" x14ac:dyDescent="0.3">
      <c r="A362" s="174"/>
      <c r="B362" s="176"/>
      <c r="C362" s="178"/>
      <c r="D362" s="21" t="s">
        <v>302</v>
      </c>
      <c r="E362" s="144" t="s">
        <v>79</v>
      </c>
      <c r="F362" s="145">
        <v>3000</v>
      </c>
      <c r="G362" s="62">
        <v>31.77</v>
      </c>
      <c r="H362" s="146">
        <f>F362*G362</f>
        <v>95310</v>
      </c>
      <c r="I362" s="179"/>
    </row>
    <row r="363" spans="1:9" ht="17.25" thickTop="1" thickBot="1" x14ac:dyDescent="0.3">
      <c r="A363" s="162" t="s">
        <v>20</v>
      </c>
      <c r="B363" s="162"/>
      <c r="C363" s="162"/>
      <c r="D363" s="162"/>
      <c r="E363" s="162"/>
      <c r="F363" s="162"/>
      <c r="G363" s="162"/>
      <c r="H363" s="154">
        <f>H361+H362</f>
        <v>108310</v>
      </c>
      <c r="I363" s="164"/>
    </row>
    <row r="364" spans="1:9" ht="17.25" thickTop="1" thickBot="1" x14ac:dyDescent="0.3"/>
    <row r="365" spans="1:9" ht="17.25" thickTop="1" thickBot="1" x14ac:dyDescent="0.3">
      <c r="A365" s="12" t="s">
        <v>0</v>
      </c>
      <c r="B365" s="61"/>
      <c r="C365" s="12"/>
      <c r="D365" s="13"/>
      <c r="E365" s="12"/>
      <c r="F365" s="14"/>
      <c r="G365" s="15"/>
      <c r="H365" s="15" t="s">
        <v>9</v>
      </c>
      <c r="I365" s="12" t="s">
        <v>3</v>
      </c>
    </row>
    <row r="366" spans="1:9" ht="24" customHeight="1" thickTop="1" thickBot="1" x14ac:dyDescent="0.3">
      <c r="A366" s="237">
        <v>70</v>
      </c>
      <c r="B366" s="240" t="s">
        <v>334</v>
      </c>
      <c r="C366" s="243" t="s">
        <v>332</v>
      </c>
      <c r="D366" s="21" t="s">
        <v>335</v>
      </c>
      <c r="E366" s="147" t="s">
        <v>333</v>
      </c>
      <c r="F366" s="148">
        <v>1440</v>
      </c>
      <c r="G366" s="159">
        <f>H366/F366</f>
        <v>416.69663888888891</v>
      </c>
      <c r="H366" s="149">
        <v>600043.16</v>
      </c>
      <c r="I366" s="163" t="s">
        <v>336</v>
      </c>
    </row>
    <row r="367" spans="1:9" ht="24" customHeight="1" thickTop="1" thickBot="1" x14ac:dyDescent="0.3">
      <c r="A367" s="238"/>
      <c r="B367" s="241"/>
      <c r="C367" s="244"/>
      <c r="D367" s="21" t="s">
        <v>335</v>
      </c>
      <c r="E367" s="157" t="s">
        <v>333</v>
      </c>
      <c r="F367" s="158">
        <v>960</v>
      </c>
      <c r="G367" s="159">
        <f t="shared" ref="G367:G368" si="6">H367/F367</f>
        <v>416.69663541666671</v>
      </c>
      <c r="H367" s="159">
        <v>400028.77</v>
      </c>
      <c r="I367" s="179"/>
    </row>
    <row r="368" spans="1:9" ht="24" customHeight="1" thickTop="1" thickBot="1" x14ac:dyDescent="0.3">
      <c r="A368" s="239"/>
      <c r="B368" s="242"/>
      <c r="C368" s="245"/>
      <c r="D368" s="21" t="s">
        <v>335</v>
      </c>
      <c r="E368" s="157" t="s">
        <v>333</v>
      </c>
      <c r="F368" s="158">
        <v>50</v>
      </c>
      <c r="G368" s="159">
        <f t="shared" si="6"/>
        <v>416.69660000000005</v>
      </c>
      <c r="H368" s="159">
        <v>20834.830000000002</v>
      </c>
      <c r="I368" s="179"/>
    </row>
    <row r="369" spans="1:9" ht="17.25" thickTop="1" thickBot="1" x14ac:dyDescent="0.3">
      <c r="A369" s="162" t="s">
        <v>20</v>
      </c>
      <c r="B369" s="178"/>
      <c r="C369" s="162"/>
      <c r="D369" s="162"/>
      <c r="E369" s="162"/>
      <c r="F369" s="162"/>
      <c r="G369" s="162"/>
      <c r="H369" s="154">
        <f>SUM(H366:H368)</f>
        <v>1020906.76</v>
      </c>
      <c r="I369" s="164"/>
    </row>
    <row r="370" spans="1:9" ht="17.25" thickTop="1" thickBot="1" x14ac:dyDescent="0.3"/>
    <row r="371" spans="1:9" ht="33" thickTop="1" thickBot="1" x14ac:dyDescent="0.3">
      <c r="A371" s="12" t="s">
        <v>0</v>
      </c>
      <c r="B371" s="12" t="s">
        <v>1</v>
      </c>
      <c r="C371" s="12" t="s">
        <v>2</v>
      </c>
      <c r="D371" s="13" t="s">
        <v>22</v>
      </c>
      <c r="E371" s="12" t="s">
        <v>49</v>
      </c>
      <c r="F371" s="14" t="s">
        <v>7</v>
      </c>
      <c r="G371" s="15" t="s">
        <v>8</v>
      </c>
      <c r="H371" s="15" t="s">
        <v>9</v>
      </c>
      <c r="I371" s="12" t="s">
        <v>3</v>
      </c>
    </row>
    <row r="372" spans="1:9" ht="30.75" customHeight="1" thickTop="1" thickBot="1" x14ac:dyDescent="0.3">
      <c r="A372" s="237">
        <v>71</v>
      </c>
      <c r="B372" s="240" t="s">
        <v>334</v>
      </c>
      <c r="C372" s="243" t="s">
        <v>332</v>
      </c>
      <c r="D372" s="21" t="s">
        <v>338</v>
      </c>
      <c r="E372" s="153" t="s">
        <v>333</v>
      </c>
      <c r="F372" s="19">
        <v>190</v>
      </c>
      <c r="G372" s="159">
        <f>H372/F372</f>
        <v>512.02994736842106</v>
      </c>
      <c r="H372" s="159">
        <v>97285.69</v>
      </c>
      <c r="I372" s="163" t="s">
        <v>337</v>
      </c>
    </row>
    <row r="373" spans="1:9" ht="24" customHeight="1" thickTop="1" thickBot="1" x14ac:dyDescent="0.3">
      <c r="A373" s="238"/>
      <c r="B373" s="241"/>
      <c r="C373" s="244"/>
      <c r="D373" s="21" t="s">
        <v>339</v>
      </c>
      <c r="E373" s="157" t="s">
        <v>79</v>
      </c>
      <c r="F373" s="158">
        <v>750</v>
      </c>
      <c r="G373" s="159">
        <f t="shared" ref="G373:G374" si="7">H373/F373</f>
        <v>1.78</v>
      </c>
      <c r="H373" s="159">
        <v>1335</v>
      </c>
      <c r="I373" s="179"/>
    </row>
    <row r="374" spans="1:9" ht="24" customHeight="1" thickTop="1" thickBot="1" x14ac:dyDescent="0.3">
      <c r="A374" s="239"/>
      <c r="B374" s="242"/>
      <c r="C374" s="245"/>
      <c r="D374" s="21" t="s">
        <v>340</v>
      </c>
      <c r="E374" s="157" t="s">
        <v>79</v>
      </c>
      <c r="F374" s="158">
        <v>1500</v>
      </c>
      <c r="G374" s="159">
        <f t="shared" si="7"/>
        <v>0.76604666666666665</v>
      </c>
      <c r="H374" s="159">
        <v>1149.07</v>
      </c>
      <c r="I374" s="179"/>
    </row>
    <row r="375" spans="1:9" ht="17.25" thickTop="1" thickBot="1" x14ac:dyDescent="0.3">
      <c r="A375" s="162" t="s">
        <v>20</v>
      </c>
      <c r="B375" s="178"/>
      <c r="C375" s="162"/>
      <c r="D375" s="162"/>
      <c r="E375" s="162"/>
      <c r="F375" s="162"/>
      <c r="G375" s="162"/>
      <c r="H375" s="154">
        <f>SUM(H372:H374)</f>
        <v>99769.760000000009</v>
      </c>
      <c r="I375" s="164"/>
    </row>
    <row r="376" spans="1:9" ht="17.25" thickTop="1" thickBot="1" x14ac:dyDescent="0.3"/>
    <row r="377" spans="1:9" ht="33" thickTop="1" thickBot="1" x14ac:dyDescent="0.3">
      <c r="A377" s="12" t="s">
        <v>0</v>
      </c>
      <c r="B377" s="12" t="s">
        <v>1</v>
      </c>
      <c r="C377" s="12" t="s">
        <v>2</v>
      </c>
      <c r="D377" s="13" t="s">
        <v>22</v>
      </c>
      <c r="E377" s="12" t="s">
        <v>49</v>
      </c>
      <c r="F377" s="14" t="s">
        <v>7</v>
      </c>
      <c r="G377" s="15" t="s">
        <v>8</v>
      </c>
      <c r="H377" s="15" t="s">
        <v>9</v>
      </c>
      <c r="I377" s="12" t="s">
        <v>3</v>
      </c>
    </row>
    <row r="378" spans="1:9" s="17" customFormat="1" ht="49.5" customHeight="1" thickTop="1" thickBot="1" x14ac:dyDescent="0.3">
      <c r="A378" s="155">
        <v>72</v>
      </c>
      <c r="B378" s="156" t="s">
        <v>301</v>
      </c>
      <c r="C378" s="157" t="s">
        <v>193</v>
      </c>
      <c r="D378" s="21" t="s">
        <v>341</v>
      </c>
      <c r="E378" s="147" t="s">
        <v>333</v>
      </c>
      <c r="F378" s="148">
        <v>38</v>
      </c>
      <c r="G378" s="149">
        <v>0</v>
      </c>
      <c r="H378" s="149">
        <v>0</v>
      </c>
      <c r="I378" s="160" t="s">
        <v>342</v>
      </c>
    </row>
    <row r="379" spans="1:9" ht="17.25" thickTop="1" thickBot="1" x14ac:dyDescent="0.3">
      <c r="A379" s="162" t="s">
        <v>20</v>
      </c>
      <c r="B379" s="162"/>
      <c r="C379" s="162"/>
      <c r="D379" s="162"/>
      <c r="E379" s="162"/>
      <c r="F379" s="162"/>
      <c r="G379" s="162"/>
      <c r="H379" s="154">
        <v>0</v>
      </c>
      <c r="I379" s="161"/>
    </row>
    <row r="380" spans="1:9" ht="17.25" thickTop="1" thickBot="1" x14ac:dyDescent="0.3"/>
    <row r="381" spans="1:9" ht="33" thickTop="1" thickBot="1" x14ac:dyDescent="0.3">
      <c r="A381" s="12" t="s">
        <v>0</v>
      </c>
      <c r="B381" s="12" t="s">
        <v>1</v>
      </c>
      <c r="C381" s="12" t="s">
        <v>2</v>
      </c>
      <c r="D381" s="13" t="s">
        <v>22</v>
      </c>
      <c r="E381" s="12" t="s">
        <v>49</v>
      </c>
      <c r="F381" s="14" t="s">
        <v>7</v>
      </c>
      <c r="G381" s="15" t="s">
        <v>8</v>
      </c>
      <c r="H381" s="15" t="s">
        <v>9</v>
      </c>
      <c r="I381" s="12" t="s">
        <v>3</v>
      </c>
    </row>
    <row r="382" spans="1:9" s="17" customFormat="1" ht="33" thickTop="1" thickBot="1" x14ac:dyDescent="0.3">
      <c r="A382" s="155">
        <v>73</v>
      </c>
      <c r="B382" s="156" t="s">
        <v>294</v>
      </c>
      <c r="C382" s="157" t="s">
        <v>227</v>
      </c>
      <c r="D382" s="21" t="s">
        <v>335</v>
      </c>
      <c r="E382" s="157" t="s">
        <v>333</v>
      </c>
      <c r="F382" s="158">
        <v>660</v>
      </c>
      <c r="G382" s="159">
        <v>0</v>
      </c>
      <c r="H382" s="159">
        <v>0</v>
      </c>
      <c r="I382" s="163" t="s">
        <v>343</v>
      </c>
    </row>
    <row r="383" spans="1:9" ht="17.25" thickTop="1" thickBot="1" x14ac:dyDescent="0.3">
      <c r="A383" s="162" t="s">
        <v>20</v>
      </c>
      <c r="B383" s="162"/>
      <c r="C383" s="162"/>
      <c r="D383" s="162"/>
      <c r="E383" s="162"/>
      <c r="F383" s="162"/>
      <c r="G383" s="162"/>
      <c r="H383" s="154">
        <v>0</v>
      </c>
      <c r="I383" s="164"/>
    </row>
    <row r="384" spans="1:9" ht="16.5" thickTop="1" x14ac:dyDescent="0.25"/>
    <row r="385" spans="1:9" ht="21" x14ac:dyDescent="0.25">
      <c r="A385" s="236" t="s">
        <v>344</v>
      </c>
      <c r="B385" s="236"/>
      <c r="C385" s="236"/>
      <c r="D385" s="236"/>
      <c r="E385" s="236"/>
      <c r="F385" s="236"/>
      <c r="G385" s="236"/>
      <c r="H385" s="236"/>
      <c r="I385" s="236"/>
    </row>
  </sheetData>
  <mergeCells count="317">
    <mergeCell ref="A385:I385"/>
    <mergeCell ref="I366:I369"/>
    <mergeCell ref="I372:I375"/>
    <mergeCell ref="I378:I379"/>
    <mergeCell ref="A379:G379"/>
    <mergeCell ref="A366:A368"/>
    <mergeCell ref="B366:B368"/>
    <mergeCell ref="C366:C368"/>
    <mergeCell ref="A369:G369"/>
    <mergeCell ref="A375:G375"/>
    <mergeCell ref="A372:A374"/>
    <mergeCell ref="B372:B374"/>
    <mergeCell ref="C372:C374"/>
    <mergeCell ref="I382:I383"/>
    <mergeCell ref="A383:G383"/>
    <mergeCell ref="I349:I350"/>
    <mergeCell ref="A350:H350"/>
    <mergeCell ref="A311:H311"/>
    <mergeCell ref="I310:I311"/>
    <mergeCell ref="A305:A306"/>
    <mergeCell ref="B305:B306"/>
    <mergeCell ref="C305:C306"/>
    <mergeCell ref="D305:D306"/>
    <mergeCell ref="E305:E306"/>
    <mergeCell ref="F305:F306"/>
    <mergeCell ref="G305:G306"/>
    <mergeCell ref="H305:H306"/>
    <mergeCell ref="I305:I307"/>
    <mergeCell ref="A307:H307"/>
    <mergeCell ref="I314:I315"/>
    <mergeCell ref="A315:H315"/>
    <mergeCell ref="I318:I319"/>
    <mergeCell ref="A319:H319"/>
    <mergeCell ref="A322:A323"/>
    <mergeCell ref="B322:B323"/>
    <mergeCell ref="C322:C323"/>
    <mergeCell ref="I322:I324"/>
    <mergeCell ref="A324:H324"/>
    <mergeCell ref="K293:K297"/>
    <mergeCell ref="K278:K281"/>
    <mergeCell ref="K263:K266"/>
    <mergeCell ref="K268:K271"/>
    <mergeCell ref="K273:K276"/>
    <mergeCell ref="L263:L266"/>
    <mergeCell ref="L268:L271"/>
    <mergeCell ref="L293:L297"/>
    <mergeCell ref="L278:L281"/>
    <mergeCell ref="L273:L276"/>
    <mergeCell ref="A284:A285"/>
    <mergeCell ref="B284:B285"/>
    <mergeCell ref="C284:C285"/>
    <mergeCell ref="D284:D285"/>
    <mergeCell ref="E284:E285"/>
    <mergeCell ref="F284:F285"/>
    <mergeCell ref="G284:G285"/>
    <mergeCell ref="H284:H285"/>
    <mergeCell ref="I284:I286"/>
    <mergeCell ref="A286:H286"/>
    <mergeCell ref="A279:A280"/>
    <mergeCell ref="B279:B280"/>
    <mergeCell ref="C279:C280"/>
    <mergeCell ref="I279:I281"/>
    <mergeCell ref="A281:H281"/>
    <mergeCell ref="D279:D280"/>
    <mergeCell ref="E279:E280"/>
    <mergeCell ref="F279:F280"/>
    <mergeCell ref="G279:G280"/>
    <mergeCell ref="H279:H280"/>
    <mergeCell ref="A269:A270"/>
    <mergeCell ref="B269:B270"/>
    <mergeCell ref="C269:C270"/>
    <mergeCell ref="I269:I271"/>
    <mergeCell ref="A271:H271"/>
    <mergeCell ref="A274:A275"/>
    <mergeCell ref="B274:B275"/>
    <mergeCell ref="C274:C275"/>
    <mergeCell ref="I274:I276"/>
    <mergeCell ref="A276:H276"/>
    <mergeCell ref="A264:A265"/>
    <mergeCell ref="B264:B265"/>
    <mergeCell ref="C264:C265"/>
    <mergeCell ref="A266:H266"/>
    <mergeCell ref="I264:I266"/>
    <mergeCell ref="C257:C260"/>
    <mergeCell ref="I257:I261"/>
    <mergeCell ref="D258:D260"/>
    <mergeCell ref="E258:E260"/>
    <mergeCell ref="F258:F260"/>
    <mergeCell ref="G258:G260"/>
    <mergeCell ref="H258:H260"/>
    <mergeCell ref="A261:G261"/>
    <mergeCell ref="A257:A260"/>
    <mergeCell ref="B257:B260"/>
    <mergeCell ref="A251:A253"/>
    <mergeCell ref="B251:B253"/>
    <mergeCell ref="C251:C253"/>
    <mergeCell ref="D251:D253"/>
    <mergeCell ref="E251:E253"/>
    <mergeCell ref="F251:F253"/>
    <mergeCell ref="G251:G253"/>
    <mergeCell ref="H251:H253"/>
    <mergeCell ref="I251:I254"/>
    <mergeCell ref="A254:G254"/>
    <mergeCell ref="A245:A247"/>
    <mergeCell ref="B245:B247"/>
    <mergeCell ref="C245:C247"/>
    <mergeCell ref="D245:D247"/>
    <mergeCell ref="E245:E247"/>
    <mergeCell ref="F245:F247"/>
    <mergeCell ref="G245:G247"/>
    <mergeCell ref="H245:H247"/>
    <mergeCell ref="I245:I248"/>
    <mergeCell ref="A248:G248"/>
    <mergeCell ref="A210:A212"/>
    <mergeCell ref="B210:B212"/>
    <mergeCell ref="C210:C212"/>
    <mergeCell ref="I210:I213"/>
    <mergeCell ref="A213:G213"/>
    <mergeCell ref="A207:G207"/>
    <mergeCell ref="I199:I207"/>
    <mergeCell ref="C199:C206"/>
    <mergeCell ref="B199:B206"/>
    <mergeCell ref="A199:A206"/>
    <mergeCell ref="I195:I196"/>
    <mergeCell ref="A196:G196"/>
    <mergeCell ref="A26:A27"/>
    <mergeCell ref="B26:B27"/>
    <mergeCell ref="C26:C27"/>
    <mergeCell ref="I26:I28"/>
    <mergeCell ref="I96:I97"/>
    <mergeCell ref="A97:G97"/>
    <mergeCell ref="A98:G98"/>
    <mergeCell ref="I51:I52"/>
    <mergeCell ref="A52:G52"/>
    <mergeCell ref="I84:I85"/>
    <mergeCell ref="A85:G85"/>
    <mergeCell ref="I88:I89"/>
    <mergeCell ref="A89:G89"/>
    <mergeCell ref="A81:G81"/>
    <mergeCell ref="C55:C80"/>
    <mergeCell ref="B55:B80"/>
    <mergeCell ref="A55:A80"/>
    <mergeCell ref="I100:I101"/>
    <mergeCell ref="A101:G101"/>
    <mergeCell ref="I104:I105"/>
    <mergeCell ref="A105:G105"/>
    <mergeCell ref="A108:A110"/>
    <mergeCell ref="I18:I19"/>
    <mergeCell ref="A28:G28"/>
    <mergeCell ref="I167:I168"/>
    <mergeCell ref="A168:G168"/>
    <mergeCell ref="A164:G164"/>
    <mergeCell ref="I162:I164"/>
    <mergeCell ref="A162:A163"/>
    <mergeCell ref="B162:B163"/>
    <mergeCell ref="C162:C163"/>
    <mergeCell ref="I44:I48"/>
    <mergeCell ref="A48:G48"/>
    <mergeCell ref="I36:I37"/>
    <mergeCell ref="I40:I41"/>
    <mergeCell ref="A31:A32"/>
    <mergeCell ref="B31:B32"/>
    <mergeCell ref="C31:C32"/>
    <mergeCell ref="I31:I33"/>
    <mergeCell ref="A33:G33"/>
    <mergeCell ref="A37:G37"/>
    <mergeCell ref="A44:A47"/>
    <mergeCell ref="B44:B47"/>
    <mergeCell ref="C44:C47"/>
    <mergeCell ref="I92:I93"/>
    <mergeCell ref="A93:G93"/>
    <mergeCell ref="B108:B110"/>
    <mergeCell ref="C108:C110"/>
    <mergeCell ref="I108:I111"/>
    <mergeCell ref="A111:G111"/>
    <mergeCell ref="B143:B144"/>
    <mergeCell ref="C143:C144"/>
    <mergeCell ref="I126:I127"/>
    <mergeCell ref="A127:G127"/>
    <mergeCell ref="I130:I131"/>
    <mergeCell ref="A131:G131"/>
    <mergeCell ref="I134:I135"/>
    <mergeCell ref="A135:G135"/>
    <mergeCell ref="I114:I115"/>
    <mergeCell ref="A115:G115"/>
    <mergeCell ref="I118:I119"/>
    <mergeCell ref="A119:G119"/>
    <mergeCell ref="I122:I123"/>
    <mergeCell ref="A123:G123"/>
    <mergeCell ref="F152:F154"/>
    <mergeCell ref="G152:G154"/>
    <mergeCell ref="I2:I9"/>
    <mergeCell ref="A15:G15"/>
    <mergeCell ref="A9:G9"/>
    <mergeCell ref="A19:G19"/>
    <mergeCell ref="A23:G23"/>
    <mergeCell ref="I22:I23"/>
    <mergeCell ref="I12:I15"/>
    <mergeCell ref="A12:A14"/>
    <mergeCell ref="B12:B14"/>
    <mergeCell ref="C12:C14"/>
    <mergeCell ref="C2:C8"/>
    <mergeCell ref="B2:B8"/>
    <mergeCell ref="A2:A8"/>
    <mergeCell ref="I143:I145"/>
    <mergeCell ref="I148:I149"/>
    <mergeCell ref="A149:G149"/>
    <mergeCell ref="A138:A139"/>
    <mergeCell ref="B138:B139"/>
    <mergeCell ref="C138:C139"/>
    <mergeCell ref="I138:I140"/>
    <mergeCell ref="A140:G140"/>
    <mergeCell ref="A143:A144"/>
    <mergeCell ref="I55:I81"/>
    <mergeCell ref="A145:G145"/>
    <mergeCell ref="A41:G41"/>
    <mergeCell ref="I183:I184"/>
    <mergeCell ref="A184:G184"/>
    <mergeCell ref="A187:A191"/>
    <mergeCell ref="B187:B191"/>
    <mergeCell ref="C187:C191"/>
    <mergeCell ref="I187:I192"/>
    <mergeCell ref="A192:G192"/>
    <mergeCell ref="I171:I172"/>
    <mergeCell ref="A172:G172"/>
    <mergeCell ref="I175:I176"/>
    <mergeCell ref="A176:G176"/>
    <mergeCell ref="I179:I180"/>
    <mergeCell ref="A180:G180"/>
    <mergeCell ref="I158:I159"/>
    <mergeCell ref="A159:G159"/>
    <mergeCell ref="H152:H154"/>
    <mergeCell ref="I152:I155"/>
    <mergeCell ref="A155:G155"/>
    <mergeCell ref="A152:A154"/>
    <mergeCell ref="D152:D154"/>
    <mergeCell ref="E152:E154"/>
    <mergeCell ref="A227:A229"/>
    <mergeCell ref="B227:B229"/>
    <mergeCell ref="C227:C229"/>
    <mergeCell ref="I227:I230"/>
    <mergeCell ref="A230:G230"/>
    <mergeCell ref="A215:A217"/>
    <mergeCell ref="B215:B217"/>
    <mergeCell ref="C215:C217"/>
    <mergeCell ref="I215:I218"/>
    <mergeCell ref="A218:G218"/>
    <mergeCell ref="A221:A223"/>
    <mergeCell ref="B221:B223"/>
    <mergeCell ref="C221:C223"/>
    <mergeCell ref="I221:I224"/>
    <mergeCell ref="A224:G224"/>
    <mergeCell ref="A233:A235"/>
    <mergeCell ref="B233:B235"/>
    <mergeCell ref="C233:C235"/>
    <mergeCell ref="I233:I236"/>
    <mergeCell ref="A236:G236"/>
    <mergeCell ref="D233:D235"/>
    <mergeCell ref="E233:E235"/>
    <mergeCell ref="F233:F235"/>
    <mergeCell ref="G233:G235"/>
    <mergeCell ref="H233:H235"/>
    <mergeCell ref="A239:A241"/>
    <mergeCell ref="B239:B241"/>
    <mergeCell ref="C239:C241"/>
    <mergeCell ref="D239:D241"/>
    <mergeCell ref="E239:E241"/>
    <mergeCell ref="F239:F241"/>
    <mergeCell ref="G239:G241"/>
    <mergeCell ref="H239:H241"/>
    <mergeCell ref="I239:I242"/>
    <mergeCell ref="A242:G242"/>
    <mergeCell ref="A289:A290"/>
    <mergeCell ref="B289:B290"/>
    <mergeCell ref="C289:C290"/>
    <mergeCell ref="D289:D290"/>
    <mergeCell ref="E289:E290"/>
    <mergeCell ref="F289:F290"/>
    <mergeCell ref="G289:G290"/>
    <mergeCell ref="H289:H290"/>
    <mergeCell ref="I289:I291"/>
    <mergeCell ref="A291:H291"/>
    <mergeCell ref="A302:G302"/>
    <mergeCell ref="C300:C301"/>
    <mergeCell ref="B300:B301"/>
    <mergeCell ref="A300:A301"/>
    <mergeCell ref="I300:I302"/>
    <mergeCell ref="I295:I297"/>
    <mergeCell ref="A297:H297"/>
    <mergeCell ref="C294:C296"/>
    <mergeCell ref="B294:B296"/>
    <mergeCell ref="A294:A296"/>
    <mergeCell ref="I340:I341"/>
    <mergeCell ref="A341:H341"/>
    <mergeCell ref="A346:H346"/>
    <mergeCell ref="A344:A345"/>
    <mergeCell ref="I344:I346"/>
    <mergeCell ref="B344:B345"/>
    <mergeCell ref="C344:C345"/>
    <mergeCell ref="A327:A328"/>
    <mergeCell ref="B327:B328"/>
    <mergeCell ref="C327:C328"/>
    <mergeCell ref="I327:I329"/>
    <mergeCell ref="A329:H329"/>
    <mergeCell ref="I332:I333"/>
    <mergeCell ref="A333:H333"/>
    <mergeCell ref="I336:I337"/>
    <mergeCell ref="A337:H337"/>
    <mergeCell ref="I353:I354"/>
    <mergeCell ref="A354:H354"/>
    <mergeCell ref="A358:H358"/>
    <mergeCell ref="I357:I358"/>
    <mergeCell ref="A361:A362"/>
    <mergeCell ref="B361:B362"/>
    <mergeCell ref="C361:C362"/>
    <mergeCell ref="A363:G363"/>
    <mergeCell ref="I361:I36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5" orientation="landscape" verticalDpi="0" r:id="rId1"/>
  <headerFooter>
    <oddFooter>&amp;L&amp;T&amp;C&amp;D&amp;R&amp;P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topLeftCell="A82" workbookViewId="0">
      <selection activeCell="A12" sqref="A12"/>
    </sheetView>
  </sheetViews>
  <sheetFormatPr defaultRowHeight="15" x14ac:dyDescent="0.25"/>
  <cols>
    <col min="1" max="1" width="4.7109375" bestFit="1" customWidth="1"/>
    <col min="2" max="2" width="66" customWidth="1"/>
    <col min="3" max="3" width="11.85546875" customWidth="1"/>
    <col min="5" max="5" width="16.5703125" bestFit="1" customWidth="1"/>
    <col min="6" max="6" width="20.85546875" bestFit="1" customWidth="1"/>
    <col min="8" max="8" width="12.28515625" customWidth="1"/>
    <col min="11" max="11" width="16.28515625" customWidth="1"/>
  </cols>
  <sheetData>
    <row r="1" spans="1:12" ht="16.5" thickTop="1" thickBot="1" x14ac:dyDescent="0.3">
      <c r="A1" s="251" t="s">
        <v>0</v>
      </c>
      <c r="B1" s="246" t="s">
        <v>233</v>
      </c>
      <c r="C1" s="247" t="s">
        <v>234</v>
      </c>
      <c r="D1" s="246" t="s">
        <v>235</v>
      </c>
      <c r="E1" s="252" t="s">
        <v>236</v>
      </c>
      <c r="F1" s="254" t="s">
        <v>237</v>
      </c>
      <c r="G1" s="255"/>
      <c r="H1" s="256"/>
      <c r="I1" s="246" t="s">
        <v>238</v>
      </c>
      <c r="J1" s="247" t="s">
        <v>320</v>
      </c>
      <c r="K1" s="247"/>
      <c r="L1" s="247"/>
    </row>
    <row r="2" spans="1:12" ht="27" thickTop="1" thickBot="1" x14ac:dyDescent="0.3">
      <c r="A2" s="251"/>
      <c r="B2" s="246"/>
      <c r="C2" s="247"/>
      <c r="D2" s="246"/>
      <c r="E2" s="253"/>
      <c r="F2" s="92" t="s">
        <v>239</v>
      </c>
      <c r="G2" s="93" t="s">
        <v>240</v>
      </c>
      <c r="H2" s="94" t="s">
        <v>7</v>
      </c>
      <c r="I2" s="246"/>
      <c r="J2" s="95" t="s">
        <v>241</v>
      </c>
      <c r="K2" s="96" t="s">
        <v>232</v>
      </c>
      <c r="L2" s="92" t="s">
        <v>321</v>
      </c>
    </row>
    <row r="3" spans="1:12" ht="16.5" thickTop="1" thickBot="1" x14ac:dyDescent="0.3">
      <c r="A3" s="97">
        <v>1</v>
      </c>
      <c r="B3" s="98" t="s">
        <v>228</v>
      </c>
      <c r="C3" s="99">
        <v>8841</v>
      </c>
      <c r="D3" s="97" t="s">
        <v>242</v>
      </c>
      <c r="E3" s="100">
        <v>105202</v>
      </c>
      <c r="F3" s="97" t="s">
        <v>243</v>
      </c>
      <c r="G3" s="101">
        <v>44061</v>
      </c>
      <c r="H3" s="97">
        <v>1</v>
      </c>
      <c r="I3" s="97" t="str">
        <f>[1]Inventário!B92</f>
        <v>Hospital de Urgência</v>
      </c>
      <c r="J3" s="102">
        <v>673791</v>
      </c>
      <c r="K3" s="102" t="s">
        <v>322</v>
      </c>
      <c r="L3" s="97" t="s">
        <v>323</v>
      </c>
    </row>
    <row r="4" spans="1:12" ht="16.5" thickTop="1" thickBot="1" x14ac:dyDescent="0.3">
      <c r="A4" s="97">
        <v>2</v>
      </c>
      <c r="B4" s="98" t="s">
        <v>228</v>
      </c>
      <c r="C4" s="99">
        <v>8842</v>
      </c>
      <c r="D4" s="97" t="s">
        <v>245</v>
      </c>
      <c r="E4" s="100">
        <v>105202</v>
      </c>
      <c r="F4" s="97" t="s">
        <v>243</v>
      </c>
      <c r="G4" s="101">
        <v>44061</v>
      </c>
      <c r="H4" s="97">
        <v>1</v>
      </c>
      <c r="I4" s="97" t="str">
        <f>[1]Inventário!B93</f>
        <v>Hospital de Urgência</v>
      </c>
      <c r="J4" s="102">
        <v>673792</v>
      </c>
      <c r="K4" s="102" t="s">
        <v>322</v>
      </c>
      <c r="L4" s="97" t="s">
        <v>323</v>
      </c>
    </row>
    <row r="5" spans="1:12" ht="16.5" thickTop="1" thickBot="1" x14ac:dyDescent="0.3">
      <c r="A5" s="97">
        <v>3</v>
      </c>
      <c r="B5" s="98" t="s">
        <v>228</v>
      </c>
      <c r="C5" s="99">
        <v>8848</v>
      </c>
      <c r="D5" s="97" t="s">
        <v>246</v>
      </c>
      <c r="E5" s="100">
        <v>105202</v>
      </c>
      <c r="F5" s="97" t="s">
        <v>243</v>
      </c>
      <c r="G5" s="101">
        <v>44061</v>
      </c>
      <c r="H5" s="97">
        <v>1</v>
      </c>
      <c r="I5" s="97" t="str">
        <f>[1]Inventário!B94</f>
        <v>Hospital de Urgência</v>
      </c>
      <c r="J5" s="102">
        <v>673793</v>
      </c>
      <c r="K5" s="102" t="s">
        <v>322</v>
      </c>
      <c r="L5" s="97" t="s">
        <v>323</v>
      </c>
    </row>
    <row r="6" spans="1:12" ht="16.5" thickTop="1" thickBot="1" x14ac:dyDescent="0.3">
      <c r="A6" s="97">
        <v>4</v>
      </c>
      <c r="B6" s="98" t="s">
        <v>228</v>
      </c>
      <c r="C6" s="99">
        <v>8849</v>
      </c>
      <c r="D6" s="97" t="s">
        <v>247</v>
      </c>
      <c r="E6" s="100">
        <v>105202</v>
      </c>
      <c r="F6" s="97" t="s">
        <v>243</v>
      </c>
      <c r="G6" s="101">
        <v>44061</v>
      </c>
      <c r="H6" s="97">
        <v>1</v>
      </c>
      <c r="I6" s="97" t="str">
        <f>[1]Inventário!B95</f>
        <v>Hospital de Urgência</v>
      </c>
      <c r="J6" s="102">
        <v>673794</v>
      </c>
      <c r="K6" s="102" t="s">
        <v>322</v>
      </c>
      <c r="L6" s="97" t="s">
        <v>323</v>
      </c>
    </row>
    <row r="7" spans="1:12" ht="16.5" thickTop="1" thickBot="1" x14ac:dyDescent="0.3">
      <c r="A7" s="97">
        <v>5</v>
      </c>
      <c r="B7" s="98" t="s">
        <v>228</v>
      </c>
      <c r="C7" s="99">
        <v>8857</v>
      </c>
      <c r="D7" s="97" t="s">
        <v>248</v>
      </c>
      <c r="E7" s="100">
        <v>105202</v>
      </c>
      <c r="F7" s="97" t="s">
        <v>243</v>
      </c>
      <c r="G7" s="101">
        <v>44061</v>
      </c>
      <c r="H7" s="97">
        <v>1</v>
      </c>
      <c r="I7" s="97" t="str">
        <f>[1]Inventário!B96</f>
        <v>Hospital de Urgência</v>
      </c>
      <c r="J7" s="102">
        <v>673795</v>
      </c>
      <c r="K7" s="102" t="s">
        <v>322</v>
      </c>
      <c r="L7" s="97" t="s">
        <v>323</v>
      </c>
    </row>
    <row r="8" spans="1:12" ht="16.5" thickTop="1" thickBot="1" x14ac:dyDescent="0.3">
      <c r="A8" s="97">
        <v>6</v>
      </c>
      <c r="B8" s="98" t="s">
        <v>228</v>
      </c>
      <c r="C8" s="99">
        <v>8858</v>
      </c>
      <c r="D8" s="97" t="s">
        <v>249</v>
      </c>
      <c r="E8" s="100">
        <v>105202</v>
      </c>
      <c r="F8" s="97" t="s">
        <v>243</v>
      </c>
      <c r="G8" s="101">
        <v>44061</v>
      </c>
      <c r="H8" s="97">
        <v>1</v>
      </c>
      <c r="I8" s="97" t="str">
        <f>[1]Inventário!B97</f>
        <v>Hospital de Urgência</v>
      </c>
      <c r="J8" s="102">
        <v>673796</v>
      </c>
      <c r="K8" s="102" t="s">
        <v>322</v>
      </c>
      <c r="L8" s="97" t="s">
        <v>323</v>
      </c>
    </row>
    <row r="9" spans="1:12" ht="16.5" thickTop="1" thickBot="1" x14ac:dyDescent="0.3">
      <c r="A9" s="97">
        <v>7</v>
      </c>
      <c r="B9" s="98" t="s">
        <v>228</v>
      </c>
      <c r="C9" s="99">
        <v>8860</v>
      </c>
      <c r="D9" s="97" t="s">
        <v>250</v>
      </c>
      <c r="E9" s="100">
        <v>105202</v>
      </c>
      <c r="F9" s="97" t="s">
        <v>243</v>
      </c>
      <c r="G9" s="101">
        <v>44061</v>
      </c>
      <c r="H9" s="97">
        <v>1</v>
      </c>
      <c r="I9" s="97" t="str">
        <f>[1]Inventário!B98</f>
        <v>Hospital de Urgência</v>
      </c>
      <c r="J9" s="102">
        <v>673797</v>
      </c>
      <c r="K9" s="102" t="s">
        <v>322</v>
      </c>
      <c r="L9" s="97" t="s">
        <v>323</v>
      </c>
    </row>
    <row r="10" spans="1:12" ht="16.5" thickTop="1" thickBot="1" x14ac:dyDescent="0.3">
      <c r="A10" s="97">
        <v>8</v>
      </c>
      <c r="B10" s="98" t="s">
        <v>228</v>
      </c>
      <c r="C10" s="99">
        <v>8864</v>
      </c>
      <c r="D10" s="97" t="s">
        <v>251</v>
      </c>
      <c r="E10" s="100">
        <v>105202</v>
      </c>
      <c r="F10" s="97" t="s">
        <v>243</v>
      </c>
      <c r="G10" s="101">
        <v>44061</v>
      </c>
      <c r="H10" s="97">
        <v>1</v>
      </c>
      <c r="I10" s="97" t="str">
        <f>[1]Inventário!B99</f>
        <v>Hospital de Urgência</v>
      </c>
      <c r="J10" s="102">
        <v>673798</v>
      </c>
      <c r="K10" s="102" t="s">
        <v>322</v>
      </c>
      <c r="L10" s="97" t="s">
        <v>323</v>
      </c>
    </row>
    <row r="11" spans="1:12" ht="16.5" thickTop="1" thickBot="1" x14ac:dyDescent="0.3">
      <c r="A11" s="97">
        <v>9</v>
      </c>
      <c r="B11" s="98" t="s">
        <v>228</v>
      </c>
      <c r="C11" s="99">
        <v>8865</v>
      </c>
      <c r="D11" s="97" t="s">
        <v>252</v>
      </c>
      <c r="E11" s="100">
        <v>105202</v>
      </c>
      <c r="F11" s="97" t="s">
        <v>243</v>
      </c>
      <c r="G11" s="101">
        <v>44061</v>
      </c>
      <c r="H11" s="97">
        <v>1</v>
      </c>
      <c r="I11" s="97" t="str">
        <f>[1]Inventário!B100</f>
        <v>Hospital de Urgência</v>
      </c>
      <c r="J11" s="102">
        <v>673799</v>
      </c>
      <c r="K11" s="102" t="s">
        <v>322</v>
      </c>
      <c r="L11" s="97" t="s">
        <v>323</v>
      </c>
    </row>
    <row r="12" spans="1:12" ht="16.5" thickTop="1" thickBot="1" x14ac:dyDescent="0.3">
      <c r="A12" s="97">
        <v>10</v>
      </c>
      <c r="B12" s="98" t="s">
        <v>228</v>
      </c>
      <c r="C12" s="99">
        <v>8866</v>
      </c>
      <c r="D12" s="97" t="s">
        <v>253</v>
      </c>
      <c r="E12" s="100">
        <v>105202</v>
      </c>
      <c r="F12" s="97" t="s">
        <v>243</v>
      </c>
      <c r="G12" s="101">
        <v>44061</v>
      </c>
      <c r="H12" s="97">
        <v>1</v>
      </c>
      <c r="I12" s="97" t="str">
        <f>[1]Inventário!B101</f>
        <v>Hospital de Urgência</v>
      </c>
      <c r="J12" s="102">
        <v>673800</v>
      </c>
      <c r="K12" s="102" t="s">
        <v>322</v>
      </c>
      <c r="L12" s="97" t="s">
        <v>323</v>
      </c>
    </row>
    <row r="13" spans="1:12" ht="16.5" thickTop="1" thickBot="1" x14ac:dyDescent="0.3">
      <c r="A13" s="103">
        <v>11</v>
      </c>
      <c r="B13" s="104" t="s">
        <v>254</v>
      </c>
      <c r="C13" s="105">
        <v>9367</v>
      </c>
      <c r="D13" s="103" t="s">
        <v>255</v>
      </c>
      <c r="E13" s="106">
        <v>60000</v>
      </c>
      <c r="F13" s="103" t="s">
        <v>243</v>
      </c>
      <c r="G13" s="107">
        <v>44061</v>
      </c>
      <c r="H13" s="103">
        <v>1</v>
      </c>
      <c r="I13" s="103" t="str">
        <f>[1]Inventário!B62</f>
        <v>Hospital de Urgência</v>
      </c>
      <c r="J13" s="108">
        <v>673761</v>
      </c>
      <c r="K13" s="108" t="s">
        <v>322</v>
      </c>
      <c r="L13" s="103" t="s">
        <v>323</v>
      </c>
    </row>
    <row r="14" spans="1:12" ht="16.5" thickTop="1" thickBot="1" x14ac:dyDescent="0.3">
      <c r="A14" s="103">
        <v>12</v>
      </c>
      <c r="B14" s="104" t="s">
        <v>254</v>
      </c>
      <c r="C14" s="105">
        <v>9368</v>
      </c>
      <c r="D14" s="103" t="s">
        <v>256</v>
      </c>
      <c r="E14" s="106">
        <v>60000</v>
      </c>
      <c r="F14" s="103" t="s">
        <v>243</v>
      </c>
      <c r="G14" s="107">
        <v>44061</v>
      </c>
      <c r="H14" s="103">
        <v>1</v>
      </c>
      <c r="I14" s="103" t="str">
        <f>[1]Inventário!B63</f>
        <v>Hospital de Urgência</v>
      </c>
      <c r="J14" s="108">
        <v>673762</v>
      </c>
      <c r="K14" s="108" t="s">
        <v>322</v>
      </c>
      <c r="L14" s="103" t="s">
        <v>323</v>
      </c>
    </row>
    <row r="15" spans="1:12" ht="16.5" thickTop="1" thickBot="1" x14ac:dyDescent="0.3">
      <c r="A15" s="103">
        <v>13</v>
      </c>
      <c r="B15" s="104" t="s">
        <v>254</v>
      </c>
      <c r="C15" s="105">
        <v>9369</v>
      </c>
      <c r="D15" s="103" t="s">
        <v>257</v>
      </c>
      <c r="E15" s="106">
        <v>60000</v>
      </c>
      <c r="F15" s="103" t="s">
        <v>243</v>
      </c>
      <c r="G15" s="107">
        <v>44061</v>
      </c>
      <c r="H15" s="103">
        <v>1</v>
      </c>
      <c r="I15" s="103" t="str">
        <f>[1]Inventário!B64</f>
        <v>Hospital de Urgência</v>
      </c>
      <c r="J15" s="108">
        <v>673763</v>
      </c>
      <c r="K15" s="108" t="s">
        <v>322</v>
      </c>
      <c r="L15" s="103" t="s">
        <v>323</v>
      </c>
    </row>
    <row r="16" spans="1:12" ht="16.5" thickTop="1" thickBot="1" x14ac:dyDescent="0.3">
      <c r="A16" s="103">
        <v>14</v>
      </c>
      <c r="B16" s="104" t="s">
        <v>254</v>
      </c>
      <c r="C16" s="105">
        <v>9370</v>
      </c>
      <c r="D16" s="103" t="s">
        <v>258</v>
      </c>
      <c r="E16" s="106">
        <v>60000</v>
      </c>
      <c r="F16" s="103" t="s">
        <v>243</v>
      </c>
      <c r="G16" s="107">
        <v>44061</v>
      </c>
      <c r="H16" s="103">
        <v>1</v>
      </c>
      <c r="I16" s="103" t="str">
        <f>[1]Inventário!B65</f>
        <v>Hospital de Urgência</v>
      </c>
      <c r="J16" s="108">
        <v>673764</v>
      </c>
      <c r="K16" s="108" t="s">
        <v>322</v>
      </c>
      <c r="L16" s="103" t="s">
        <v>323</v>
      </c>
    </row>
    <row r="17" spans="1:12" ht="16.5" thickTop="1" thickBot="1" x14ac:dyDescent="0.3">
      <c r="A17" s="103">
        <v>15</v>
      </c>
      <c r="B17" s="104" t="s">
        <v>254</v>
      </c>
      <c r="C17" s="105">
        <v>9371</v>
      </c>
      <c r="D17" s="103" t="s">
        <v>259</v>
      </c>
      <c r="E17" s="106">
        <v>60000</v>
      </c>
      <c r="F17" s="103" t="s">
        <v>243</v>
      </c>
      <c r="G17" s="107">
        <v>44061</v>
      </c>
      <c r="H17" s="103">
        <v>1</v>
      </c>
      <c r="I17" s="103" t="str">
        <f>[1]Inventário!B66</f>
        <v>Hospital de Urgência</v>
      </c>
      <c r="J17" s="108">
        <v>673765</v>
      </c>
      <c r="K17" s="108" t="s">
        <v>322</v>
      </c>
      <c r="L17" s="103" t="s">
        <v>323</v>
      </c>
    </row>
    <row r="18" spans="1:12" ht="16.5" thickTop="1" thickBot="1" x14ac:dyDescent="0.3">
      <c r="A18" s="103">
        <v>16</v>
      </c>
      <c r="B18" s="104" t="s">
        <v>254</v>
      </c>
      <c r="C18" s="105">
        <v>9372</v>
      </c>
      <c r="D18" s="103" t="s">
        <v>260</v>
      </c>
      <c r="E18" s="106">
        <v>60000</v>
      </c>
      <c r="F18" s="103" t="s">
        <v>243</v>
      </c>
      <c r="G18" s="107">
        <v>44061</v>
      </c>
      <c r="H18" s="103">
        <v>1</v>
      </c>
      <c r="I18" s="103" t="str">
        <f>[1]Inventário!B67</f>
        <v>Hospital de Urgência</v>
      </c>
      <c r="J18" s="108">
        <v>673766</v>
      </c>
      <c r="K18" s="108" t="s">
        <v>322</v>
      </c>
      <c r="L18" s="103" t="s">
        <v>323</v>
      </c>
    </row>
    <row r="19" spans="1:12" ht="16.5" thickTop="1" thickBot="1" x14ac:dyDescent="0.3">
      <c r="A19" s="103">
        <v>17</v>
      </c>
      <c r="B19" s="104" t="s">
        <v>254</v>
      </c>
      <c r="C19" s="105">
        <v>9373</v>
      </c>
      <c r="D19" s="103" t="s">
        <v>261</v>
      </c>
      <c r="E19" s="106">
        <v>60000</v>
      </c>
      <c r="F19" s="103" t="s">
        <v>243</v>
      </c>
      <c r="G19" s="107">
        <v>44061</v>
      </c>
      <c r="H19" s="103">
        <v>1</v>
      </c>
      <c r="I19" s="103" t="str">
        <f>[1]Inventário!B68</f>
        <v>Hospital de Urgência</v>
      </c>
      <c r="J19" s="108">
        <v>673767</v>
      </c>
      <c r="K19" s="108" t="s">
        <v>322</v>
      </c>
      <c r="L19" s="103" t="s">
        <v>323</v>
      </c>
    </row>
    <row r="20" spans="1:12" ht="16.5" thickTop="1" thickBot="1" x14ac:dyDescent="0.3">
      <c r="A20" s="103">
        <v>18</v>
      </c>
      <c r="B20" s="104" t="s">
        <v>254</v>
      </c>
      <c r="C20" s="105">
        <v>9374</v>
      </c>
      <c r="D20" s="103" t="s">
        <v>262</v>
      </c>
      <c r="E20" s="106">
        <v>60000</v>
      </c>
      <c r="F20" s="103" t="s">
        <v>243</v>
      </c>
      <c r="G20" s="107">
        <v>44061</v>
      </c>
      <c r="H20" s="103">
        <v>1</v>
      </c>
      <c r="I20" s="103" t="str">
        <f>[1]Inventário!B69</f>
        <v>Hospital de Urgência</v>
      </c>
      <c r="J20" s="108">
        <v>673768</v>
      </c>
      <c r="K20" s="108" t="s">
        <v>322</v>
      </c>
      <c r="L20" s="103" t="s">
        <v>323</v>
      </c>
    </row>
    <row r="21" spans="1:12" ht="16.5" thickTop="1" thickBot="1" x14ac:dyDescent="0.3">
      <c r="A21" s="103">
        <v>19</v>
      </c>
      <c r="B21" s="104" t="s">
        <v>254</v>
      </c>
      <c r="C21" s="105">
        <v>9375</v>
      </c>
      <c r="D21" s="103" t="s">
        <v>263</v>
      </c>
      <c r="E21" s="106">
        <v>60000</v>
      </c>
      <c r="F21" s="103" t="s">
        <v>243</v>
      </c>
      <c r="G21" s="107">
        <v>44061</v>
      </c>
      <c r="H21" s="103">
        <v>1</v>
      </c>
      <c r="I21" s="103" t="str">
        <f>[1]Inventário!B70</f>
        <v>Hospital de Urgência</v>
      </c>
      <c r="J21" s="108">
        <v>673769</v>
      </c>
      <c r="K21" s="108" t="s">
        <v>322</v>
      </c>
      <c r="L21" s="103" t="s">
        <v>323</v>
      </c>
    </row>
    <row r="22" spans="1:12" ht="16.5" thickTop="1" thickBot="1" x14ac:dyDescent="0.3">
      <c r="A22" s="103">
        <v>20</v>
      </c>
      <c r="B22" s="104" t="s">
        <v>254</v>
      </c>
      <c r="C22" s="105">
        <v>9376</v>
      </c>
      <c r="D22" s="103" t="s">
        <v>264</v>
      </c>
      <c r="E22" s="106">
        <v>60000</v>
      </c>
      <c r="F22" s="103" t="s">
        <v>243</v>
      </c>
      <c r="G22" s="107">
        <v>44061</v>
      </c>
      <c r="H22" s="103">
        <v>1</v>
      </c>
      <c r="I22" s="103" t="str">
        <f>[1]Inventário!B71</f>
        <v>Hospital de Urgência</v>
      </c>
      <c r="J22" s="108">
        <v>673770</v>
      </c>
      <c r="K22" s="108" t="s">
        <v>322</v>
      </c>
      <c r="L22" s="103" t="s">
        <v>323</v>
      </c>
    </row>
    <row r="23" spans="1:12" ht="16.5" thickTop="1" thickBot="1" x14ac:dyDescent="0.3">
      <c r="A23" s="103">
        <v>21</v>
      </c>
      <c r="B23" s="104" t="s">
        <v>254</v>
      </c>
      <c r="C23" s="105">
        <v>9377</v>
      </c>
      <c r="D23" s="103" t="s">
        <v>265</v>
      </c>
      <c r="E23" s="106">
        <v>60000</v>
      </c>
      <c r="F23" s="103" t="s">
        <v>243</v>
      </c>
      <c r="G23" s="107">
        <v>44061</v>
      </c>
      <c r="H23" s="103">
        <v>1</v>
      </c>
      <c r="I23" s="103" t="str">
        <f>[1]Inventário!B72</f>
        <v>Hospital Anchieta</v>
      </c>
      <c r="J23" s="108">
        <v>673771</v>
      </c>
      <c r="K23" s="108" t="s">
        <v>322</v>
      </c>
      <c r="L23" s="103" t="s">
        <v>323</v>
      </c>
    </row>
    <row r="24" spans="1:12" ht="16.5" thickTop="1" thickBot="1" x14ac:dyDescent="0.3">
      <c r="A24" s="103">
        <v>22</v>
      </c>
      <c r="B24" s="104" t="s">
        <v>254</v>
      </c>
      <c r="C24" s="105">
        <v>9378</v>
      </c>
      <c r="D24" s="103" t="s">
        <v>266</v>
      </c>
      <c r="E24" s="106">
        <v>60000</v>
      </c>
      <c r="F24" s="103" t="s">
        <v>243</v>
      </c>
      <c r="G24" s="107">
        <v>44061</v>
      </c>
      <c r="H24" s="103">
        <v>1</v>
      </c>
      <c r="I24" s="103" t="str">
        <f>[1]Inventário!B73</f>
        <v>Hospital Anchieta</v>
      </c>
      <c r="J24" s="108">
        <v>673772</v>
      </c>
      <c r="K24" s="108" t="s">
        <v>322</v>
      </c>
      <c r="L24" s="103" t="s">
        <v>323</v>
      </c>
    </row>
    <row r="25" spans="1:12" ht="16.5" thickTop="1" thickBot="1" x14ac:dyDescent="0.3">
      <c r="A25" s="103">
        <v>23</v>
      </c>
      <c r="B25" s="104" t="s">
        <v>254</v>
      </c>
      <c r="C25" s="105">
        <v>9379</v>
      </c>
      <c r="D25" s="103" t="s">
        <v>267</v>
      </c>
      <c r="E25" s="106">
        <v>60000</v>
      </c>
      <c r="F25" s="103" t="s">
        <v>243</v>
      </c>
      <c r="G25" s="107">
        <v>44061</v>
      </c>
      <c r="H25" s="103">
        <v>1</v>
      </c>
      <c r="I25" s="103" t="str">
        <f>[1]Inventário!B74</f>
        <v>Hospital Anchieta</v>
      </c>
      <c r="J25" s="108">
        <v>673773</v>
      </c>
      <c r="K25" s="108" t="s">
        <v>322</v>
      </c>
      <c r="L25" s="103" t="s">
        <v>323</v>
      </c>
    </row>
    <row r="26" spans="1:12" ht="16.5" thickTop="1" thickBot="1" x14ac:dyDescent="0.3">
      <c r="A26" s="103">
        <v>24</v>
      </c>
      <c r="B26" s="104" t="s">
        <v>254</v>
      </c>
      <c r="C26" s="105">
        <v>9380</v>
      </c>
      <c r="D26" s="103" t="s">
        <v>268</v>
      </c>
      <c r="E26" s="106">
        <v>60000</v>
      </c>
      <c r="F26" s="103" t="s">
        <v>243</v>
      </c>
      <c r="G26" s="107">
        <v>44061</v>
      </c>
      <c r="H26" s="103">
        <v>1</v>
      </c>
      <c r="I26" s="103" t="str">
        <f>[1]Inventário!B75</f>
        <v>Hospital Anchieta</v>
      </c>
      <c r="J26" s="108">
        <v>673774</v>
      </c>
      <c r="K26" s="108" t="s">
        <v>322</v>
      </c>
      <c r="L26" s="103" t="s">
        <v>323</v>
      </c>
    </row>
    <row r="27" spans="1:12" ht="16.5" thickTop="1" thickBot="1" x14ac:dyDescent="0.3">
      <c r="A27" s="103">
        <v>25</v>
      </c>
      <c r="B27" s="104" t="s">
        <v>254</v>
      </c>
      <c r="C27" s="105">
        <v>9381</v>
      </c>
      <c r="D27" s="103" t="s">
        <v>269</v>
      </c>
      <c r="E27" s="106">
        <v>60000</v>
      </c>
      <c r="F27" s="103" t="s">
        <v>243</v>
      </c>
      <c r="G27" s="107">
        <v>44061</v>
      </c>
      <c r="H27" s="103">
        <v>1</v>
      </c>
      <c r="I27" s="103" t="str">
        <f>[1]Inventário!B76</f>
        <v>Hospital Anchieta</v>
      </c>
      <c r="J27" s="108">
        <v>673775</v>
      </c>
      <c r="K27" s="108" t="s">
        <v>322</v>
      </c>
      <c r="L27" s="103" t="s">
        <v>323</v>
      </c>
    </row>
    <row r="28" spans="1:12" ht="16.5" thickTop="1" thickBot="1" x14ac:dyDescent="0.3">
      <c r="A28" s="103">
        <v>26</v>
      </c>
      <c r="B28" s="104" t="s">
        <v>254</v>
      </c>
      <c r="C28" s="105">
        <v>9382</v>
      </c>
      <c r="D28" s="103" t="s">
        <v>270</v>
      </c>
      <c r="E28" s="106">
        <v>60000</v>
      </c>
      <c r="F28" s="103" t="s">
        <v>243</v>
      </c>
      <c r="G28" s="107">
        <v>44061</v>
      </c>
      <c r="H28" s="103">
        <v>1</v>
      </c>
      <c r="I28" s="103" t="str">
        <f>[1]Inventário!B77</f>
        <v>Hospital Anchieta</v>
      </c>
      <c r="J28" s="108">
        <v>673776</v>
      </c>
      <c r="K28" s="108" t="s">
        <v>322</v>
      </c>
      <c r="L28" s="103" t="s">
        <v>323</v>
      </c>
    </row>
    <row r="29" spans="1:12" ht="16.5" thickTop="1" thickBot="1" x14ac:dyDescent="0.3">
      <c r="A29" s="103">
        <v>27</v>
      </c>
      <c r="B29" s="104" t="s">
        <v>254</v>
      </c>
      <c r="C29" s="105">
        <v>9383</v>
      </c>
      <c r="D29" s="103" t="s">
        <v>271</v>
      </c>
      <c r="E29" s="106">
        <v>60000</v>
      </c>
      <c r="F29" s="103" t="s">
        <v>243</v>
      </c>
      <c r="G29" s="107">
        <v>44061</v>
      </c>
      <c r="H29" s="103">
        <v>1</v>
      </c>
      <c r="I29" s="103" t="str">
        <f>[1]Inventário!B78</f>
        <v>Hospital Anchieta</v>
      </c>
      <c r="J29" s="108">
        <v>673777</v>
      </c>
      <c r="K29" s="108" t="s">
        <v>322</v>
      </c>
      <c r="L29" s="103" t="s">
        <v>323</v>
      </c>
    </row>
    <row r="30" spans="1:12" ht="16.5" thickTop="1" thickBot="1" x14ac:dyDescent="0.3">
      <c r="A30" s="103">
        <v>28</v>
      </c>
      <c r="B30" s="104" t="s">
        <v>254</v>
      </c>
      <c r="C30" s="105">
        <v>9384</v>
      </c>
      <c r="D30" s="103" t="s">
        <v>272</v>
      </c>
      <c r="E30" s="106">
        <v>60000</v>
      </c>
      <c r="F30" s="103" t="s">
        <v>243</v>
      </c>
      <c r="G30" s="107">
        <v>44061</v>
      </c>
      <c r="H30" s="103">
        <v>1</v>
      </c>
      <c r="I30" s="103" t="str">
        <f>[1]Inventário!B79</f>
        <v>Hospital Anchieta</v>
      </c>
      <c r="J30" s="108">
        <v>673778</v>
      </c>
      <c r="K30" s="108" t="s">
        <v>322</v>
      </c>
      <c r="L30" s="103" t="s">
        <v>323</v>
      </c>
    </row>
    <row r="31" spans="1:12" ht="16.5" thickTop="1" thickBot="1" x14ac:dyDescent="0.3">
      <c r="A31" s="103">
        <v>29</v>
      </c>
      <c r="B31" s="104" t="s">
        <v>254</v>
      </c>
      <c r="C31" s="105">
        <v>9385</v>
      </c>
      <c r="D31" s="103" t="s">
        <v>273</v>
      </c>
      <c r="E31" s="106">
        <v>60000</v>
      </c>
      <c r="F31" s="103" t="s">
        <v>243</v>
      </c>
      <c r="G31" s="107">
        <v>44061</v>
      </c>
      <c r="H31" s="103">
        <v>1</v>
      </c>
      <c r="I31" s="103" t="str">
        <f>[1]Inventário!B80</f>
        <v>Hospital Anchieta</v>
      </c>
      <c r="J31" s="108">
        <v>673779</v>
      </c>
      <c r="K31" s="108" t="s">
        <v>322</v>
      </c>
      <c r="L31" s="103" t="s">
        <v>323</v>
      </c>
    </row>
    <row r="32" spans="1:12" ht="16.5" thickTop="1" thickBot="1" x14ac:dyDescent="0.3">
      <c r="A32" s="103">
        <v>30</v>
      </c>
      <c r="B32" s="104" t="s">
        <v>254</v>
      </c>
      <c r="C32" s="105">
        <v>9386</v>
      </c>
      <c r="D32" s="103" t="s">
        <v>274</v>
      </c>
      <c r="E32" s="106">
        <v>60000</v>
      </c>
      <c r="F32" s="103" t="s">
        <v>243</v>
      </c>
      <c r="G32" s="107">
        <v>44061</v>
      </c>
      <c r="H32" s="103">
        <v>1</v>
      </c>
      <c r="I32" s="103" t="str">
        <f>[1]Inventário!B81</f>
        <v>Hospital Anchieta</v>
      </c>
      <c r="J32" s="108">
        <v>673780</v>
      </c>
      <c r="K32" s="108" t="s">
        <v>322</v>
      </c>
      <c r="L32" s="103" t="s">
        <v>323</v>
      </c>
    </row>
    <row r="33" spans="1:12" ht="16.5" thickTop="1" thickBot="1" x14ac:dyDescent="0.3">
      <c r="A33" s="103">
        <v>31</v>
      </c>
      <c r="B33" s="104" t="s">
        <v>254</v>
      </c>
      <c r="C33" s="105">
        <v>9387</v>
      </c>
      <c r="D33" s="103" t="s">
        <v>275</v>
      </c>
      <c r="E33" s="106">
        <v>60000</v>
      </c>
      <c r="F33" s="103" t="s">
        <v>243</v>
      </c>
      <c r="G33" s="107">
        <v>44061</v>
      </c>
      <c r="H33" s="103">
        <v>1</v>
      </c>
      <c r="I33" s="103" t="str">
        <f>[1]Inventário!B82</f>
        <v>Hospital Anchieta</v>
      </c>
      <c r="J33" s="108">
        <v>673781</v>
      </c>
      <c r="K33" s="108" t="s">
        <v>322</v>
      </c>
      <c r="L33" s="103" t="s">
        <v>323</v>
      </c>
    </row>
    <row r="34" spans="1:12" ht="16.5" thickTop="1" thickBot="1" x14ac:dyDescent="0.3">
      <c r="A34" s="103">
        <v>32</v>
      </c>
      <c r="B34" s="104" t="s">
        <v>254</v>
      </c>
      <c r="C34" s="105">
        <v>9388</v>
      </c>
      <c r="D34" s="103" t="s">
        <v>276</v>
      </c>
      <c r="E34" s="106">
        <v>60000</v>
      </c>
      <c r="F34" s="103" t="s">
        <v>243</v>
      </c>
      <c r="G34" s="107">
        <v>44061</v>
      </c>
      <c r="H34" s="103">
        <v>1</v>
      </c>
      <c r="I34" s="103" t="str">
        <f>[1]Inventário!B83</f>
        <v>Hospital Anchieta</v>
      </c>
      <c r="J34" s="108">
        <v>673782</v>
      </c>
      <c r="K34" s="108" t="s">
        <v>322</v>
      </c>
      <c r="L34" s="103" t="s">
        <v>323</v>
      </c>
    </row>
    <row r="35" spans="1:12" ht="16.5" thickTop="1" thickBot="1" x14ac:dyDescent="0.3">
      <c r="A35" s="103">
        <v>33</v>
      </c>
      <c r="B35" s="104" t="s">
        <v>254</v>
      </c>
      <c r="C35" s="105">
        <v>9389</v>
      </c>
      <c r="D35" s="103" t="s">
        <v>277</v>
      </c>
      <c r="E35" s="106">
        <v>60000</v>
      </c>
      <c r="F35" s="103" t="s">
        <v>243</v>
      </c>
      <c r="G35" s="107">
        <v>44061</v>
      </c>
      <c r="H35" s="103">
        <v>1</v>
      </c>
      <c r="I35" s="103" t="str">
        <f>[1]Inventário!B84</f>
        <v>Hospital Anchieta</v>
      </c>
      <c r="J35" s="108">
        <v>673783</v>
      </c>
      <c r="K35" s="108" t="s">
        <v>322</v>
      </c>
      <c r="L35" s="103" t="s">
        <v>323</v>
      </c>
    </row>
    <row r="36" spans="1:12" ht="16.5" thickTop="1" thickBot="1" x14ac:dyDescent="0.3">
      <c r="A36" s="103">
        <v>34</v>
      </c>
      <c r="B36" s="104" t="s">
        <v>254</v>
      </c>
      <c r="C36" s="105">
        <v>9390</v>
      </c>
      <c r="D36" s="103" t="s">
        <v>278</v>
      </c>
      <c r="E36" s="106">
        <v>60000</v>
      </c>
      <c r="F36" s="103" t="s">
        <v>243</v>
      </c>
      <c r="G36" s="107">
        <v>44061</v>
      </c>
      <c r="H36" s="103">
        <v>1</v>
      </c>
      <c r="I36" s="103" t="str">
        <f>[1]Inventário!B85</f>
        <v>Hospital Anchieta</v>
      </c>
      <c r="J36" s="108">
        <v>673784</v>
      </c>
      <c r="K36" s="108" t="s">
        <v>322</v>
      </c>
      <c r="L36" s="103" t="s">
        <v>323</v>
      </c>
    </row>
    <row r="37" spans="1:12" ht="16.5" thickTop="1" thickBot="1" x14ac:dyDescent="0.3">
      <c r="A37" s="103">
        <v>35</v>
      </c>
      <c r="B37" s="104" t="s">
        <v>254</v>
      </c>
      <c r="C37" s="105">
        <v>9391</v>
      </c>
      <c r="D37" s="103" t="s">
        <v>279</v>
      </c>
      <c r="E37" s="106">
        <v>60000</v>
      </c>
      <c r="F37" s="103" t="s">
        <v>243</v>
      </c>
      <c r="G37" s="107">
        <v>44061</v>
      </c>
      <c r="H37" s="103">
        <v>1</v>
      </c>
      <c r="I37" s="103" t="str">
        <f>[1]Inventário!B86</f>
        <v>Hospital Anchieta</v>
      </c>
      <c r="J37" s="108">
        <v>673785</v>
      </c>
      <c r="K37" s="108" t="s">
        <v>322</v>
      </c>
      <c r="L37" s="103" t="s">
        <v>323</v>
      </c>
    </row>
    <row r="38" spans="1:12" ht="16.5" thickTop="1" thickBot="1" x14ac:dyDescent="0.3">
      <c r="A38" s="103">
        <v>36</v>
      </c>
      <c r="B38" s="104" t="s">
        <v>254</v>
      </c>
      <c r="C38" s="105">
        <v>9392</v>
      </c>
      <c r="D38" s="103" t="s">
        <v>280</v>
      </c>
      <c r="E38" s="106">
        <v>60000</v>
      </c>
      <c r="F38" s="103" t="s">
        <v>243</v>
      </c>
      <c r="G38" s="107">
        <v>44061</v>
      </c>
      <c r="H38" s="103">
        <v>1</v>
      </c>
      <c r="I38" s="103" t="str">
        <f>[1]Inventário!B87</f>
        <v>Hospital Anchieta</v>
      </c>
      <c r="J38" s="108">
        <v>673786</v>
      </c>
      <c r="K38" s="108" t="s">
        <v>322</v>
      </c>
      <c r="L38" s="103" t="s">
        <v>323</v>
      </c>
    </row>
    <row r="39" spans="1:12" ht="16.5" thickTop="1" thickBot="1" x14ac:dyDescent="0.3">
      <c r="A39" s="103">
        <v>37</v>
      </c>
      <c r="B39" s="104" t="s">
        <v>254</v>
      </c>
      <c r="C39" s="105">
        <v>9393</v>
      </c>
      <c r="D39" s="103" t="s">
        <v>281</v>
      </c>
      <c r="E39" s="106">
        <v>60000</v>
      </c>
      <c r="F39" s="103" t="s">
        <v>243</v>
      </c>
      <c r="G39" s="107">
        <v>44061</v>
      </c>
      <c r="H39" s="103">
        <v>1</v>
      </c>
      <c r="I39" s="103" t="str">
        <f>[1]Inventário!B88</f>
        <v>Hospital Anchieta</v>
      </c>
      <c r="J39" s="108">
        <v>673787</v>
      </c>
      <c r="K39" s="108" t="s">
        <v>322</v>
      </c>
      <c r="L39" s="103" t="s">
        <v>323</v>
      </c>
    </row>
    <row r="40" spans="1:12" ht="16.5" thickTop="1" thickBot="1" x14ac:dyDescent="0.3">
      <c r="A40" s="103">
        <v>38</v>
      </c>
      <c r="B40" s="104" t="s">
        <v>254</v>
      </c>
      <c r="C40" s="105">
        <v>9394</v>
      </c>
      <c r="D40" s="103" t="s">
        <v>282</v>
      </c>
      <c r="E40" s="106">
        <v>60000</v>
      </c>
      <c r="F40" s="103" t="s">
        <v>243</v>
      </c>
      <c r="G40" s="107">
        <v>44061</v>
      </c>
      <c r="H40" s="103">
        <v>1</v>
      </c>
      <c r="I40" s="103" t="str">
        <f>[1]Inventário!B89</f>
        <v>Hospital Anchieta</v>
      </c>
      <c r="J40" s="108">
        <v>673788</v>
      </c>
      <c r="K40" s="108" t="s">
        <v>322</v>
      </c>
      <c r="L40" s="103" t="s">
        <v>323</v>
      </c>
    </row>
    <row r="41" spans="1:12" ht="16.5" thickTop="1" thickBot="1" x14ac:dyDescent="0.3">
      <c r="A41" s="103">
        <v>39</v>
      </c>
      <c r="B41" s="104" t="s">
        <v>254</v>
      </c>
      <c r="C41" s="105">
        <v>9395</v>
      </c>
      <c r="D41" s="103" t="s">
        <v>283</v>
      </c>
      <c r="E41" s="106">
        <v>60000</v>
      </c>
      <c r="F41" s="103" t="s">
        <v>243</v>
      </c>
      <c r="G41" s="107">
        <v>44061</v>
      </c>
      <c r="H41" s="103">
        <v>1</v>
      </c>
      <c r="I41" s="103" t="str">
        <f>[1]Inventário!B90</f>
        <v>Hospital Anchieta</v>
      </c>
      <c r="J41" s="108">
        <v>673789</v>
      </c>
      <c r="K41" s="108" t="s">
        <v>322</v>
      </c>
      <c r="L41" s="103" t="s">
        <v>323</v>
      </c>
    </row>
    <row r="42" spans="1:12" ht="16.5" thickTop="1" thickBot="1" x14ac:dyDescent="0.3">
      <c r="A42" s="103">
        <v>40</v>
      </c>
      <c r="B42" s="104" t="s">
        <v>254</v>
      </c>
      <c r="C42" s="105">
        <v>9396</v>
      </c>
      <c r="D42" s="103" t="s">
        <v>284</v>
      </c>
      <c r="E42" s="106">
        <v>60000</v>
      </c>
      <c r="F42" s="103" t="s">
        <v>243</v>
      </c>
      <c r="G42" s="107">
        <v>44061</v>
      </c>
      <c r="H42" s="103">
        <v>1</v>
      </c>
      <c r="I42" s="103" t="str">
        <f>[1]Inventário!B91</f>
        <v>Hospital Anchieta</v>
      </c>
      <c r="J42" s="108">
        <v>673790</v>
      </c>
      <c r="K42" s="108" t="s">
        <v>322</v>
      </c>
      <c r="L42" s="103" t="s">
        <v>323</v>
      </c>
    </row>
    <row r="43" spans="1:12" ht="16.5" thickTop="1" thickBot="1" x14ac:dyDescent="0.3">
      <c r="A43" s="109">
        <v>41</v>
      </c>
      <c r="B43" s="110" t="s">
        <v>285</v>
      </c>
      <c r="C43" s="109">
        <v>5677</v>
      </c>
      <c r="D43" s="109" t="s">
        <v>244</v>
      </c>
      <c r="E43" s="109" t="s">
        <v>244</v>
      </c>
      <c r="F43" s="109" t="s">
        <v>244</v>
      </c>
      <c r="G43" s="111">
        <v>44043</v>
      </c>
      <c r="H43" s="109">
        <v>1</v>
      </c>
      <c r="I43" s="109" t="s">
        <v>286</v>
      </c>
      <c r="J43" s="112">
        <v>618478</v>
      </c>
      <c r="K43" s="113" t="s">
        <v>324</v>
      </c>
      <c r="L43" s="114" t="s">
        <v>325</v>
      </c>
    </row>
    <row r="44" spans="1:12" ht="16.5" thickTop="1" thickBot="1" x14ac:dyDescent="0.3">
      <c r="A44" s="109">
        <v>42</v>
      </c>
      <c r="B44" s="115" t="s">
        <v>285</v>
      </c>
      <c r="C44" s="116">
        <v>6194</v>
      </c>
      <c r="D44" s="109" t="s">
        <v>244</v>
      </c>
      <c r="E44" s="109" t="s">
        <v>244</v>
      </c>
      <c r="F44" s="109" t="s">
        <v>244</v>
      </c>
      <c r="G44" s="111">
        <v>44043</v>
      </c>
      <c r="H44" s="109">
        <v>1</v>
      </c>
      <c r="I44" s="109" t="s">
        <v>286</v>
      </c>
      <c r="J44" s="112">
        <v>618479</v>
      </c>
      <c r="K44" s="113" t="s">
        <v>324</v>
      </c>
      <c r="L44" s="114" t="s">
        <v>325</v>
      </c>
    </row>
    <row r="45" spans="1:12" ht="16.5" thickTop="1" thickBot="1" x14ac:dyDescent="0.3">
      <c r="A45" s="109">
        <v>43</v>
      </c>
      <c r="B45" s="115" t="s">
        <v>285</v>
      </c>
      <c r="C45" s="116">
        <v>6179</v>
      </c>
      <c r="D45" s="109" t="s">
        <v>244</v>
      </c>
      <c r="E45" s="109" t="s">
        <v>244</v>
      </c>
      <c r="F45" s="109" t="s">
        <v>244</v>
      </c>
      <c r="G45" s="111">
        <v>44043</v>
      </c>
      <c r="H45" s="109">
        <v>1</v>
      </c>
      <c r="I45" s="109" t="s">
        <v>286</v>
      </c>
      <c r="J45" s="112">
        <v>618480</v>
      </c>
      <c r="K45" s="113" t="s">
        <v>324</v>
      </c>
      <c r="L45" s="114" t="s">
        <v>325</v>
      </c>
    </row>
    <row r="46" spans="1:12" ht="16.5" thickTop="1" thickBot="1" x14ac:dyDescent="0.3">
      <c r="A46" s="109">
        <v>44</v>
      </c>
      <c r="B46" s="115" t="s">
        <v>285</v>
      </c>
      <c r="C46" s="116">
        <v>6180</v>
      </c>
      <c r="D46" s="109" t="s">
        <v>244</v>
      </c>
      <c r="E46" s="109" t="s">
        <v>244</v>
      </c>
      <c r="F46" s="109" t="s">
        <v>244</v>
      </c>
      <c r="G46" s="111">
        <v>44043</v>
      </c>
      <c r="H46" s="109">
        <v>1</v>
      </c>
      <c r="I46" s="109" t="s">
        <v>286</v>
      </c>
      <c r="J46" s="112">
        <v>618481</v>
      </c>
      <c r="K46" s="113" t="s">
        <v>324</v>
      </c>
      <c r="L46" s="114" t="s">
        <v>325</v>
      </c>
    </row>
    <row r="47" spans="1:12" ht="16.5" thickTop="1" thickBot="1" x14ac:dyDescent="0.3">
      <c r="A47" s="109">
        <v>45</v>
      </c>
      <c r="B47" s="115" t="s">
        <v>285</v>
      </c>
      <c r="C47" s="116">
        <v>6181</v>
      </c>
      <c r="D47" s="109" t="s">
        <v>244</v>
      </c>
      <c r="E47" s="109" t="s">
        <v>244</v>
      </c>
      <c r="F47" s="109" t="s">
        <v>244</v>
      </c>
      <c r="G47" s="111">
        <v>44043</v>
      </c>
      <c r="H47" s="109">
        <v>1</v>
      </c>
      <c r="I47" s="109" t="s">
        <v>286</v>
      </c>
      <c r="J47" s="112">
        <v>618482</v>
      </c>
      <c r="K47" s="113" t="s">
        <v>324</v>
      </c>
      <c r="L47" s="114" t="s">
        <v>325</v>
      </c>
    </row>
    <row r="48" spans="1:12" ht="16.5" thickTop="1" thickBot="1" x14ac:dyDescent="0.3">
      <c r="A48" s="109">
        <v>46</v>
      </c>
      <c r="B48" s="115" t="s">
        <v>285</v>
      </c>
      <c r="C48" s="116">
        <v>6182</v>
      </c>
      <c r="D48" s="109" t="s">
        <v>244</v>
      </c>
      <c r="E48" s="109" t="s">
        <v>244</v>
      </c>
      <c r="F48" s="109" t="s">
        <v>244</v>
      </c>
      <c r="G48" s="111">
        <v>44043</v>
      </c>
      <c r="H48" s="109">
        <v>1</v>
      </c>
      <c r="I48" s="109" t="s">
        <v>286</v>
      </c>
      <c r="J48" s="112">
        <v>618483</v>
      </c>
      <c r="K48" s="113" t="s">
        <v>324</v>
      </c>
      <c r="L48" s="114" t="s">
        <v>325</v>
      </c>
    </row>
    <row r="49" spans="1:12" ht="16.5" thickTop="1" thickBot="1" x14ac:dyDescent="0.3">
      <c r="A49" s="117">
        <v>47</v>
      </c>
      <c r="B49" s="118" t="s">
        <v>138</v>
      </c>
      <c r="C49" s="119" t="s">
        <v>244</v>
      </c>
      <c r="D49" s="117" t="s">
        <v>244</v>
      </c>
      <c r="E49" s="120" t="s">
        <v>244</v>
      </c>
      <c r="F49" s="117" t="s">
        <v>244</v>
      </c>
      <c r="G49" s="121">
        <v>43983</v>
      </c>
      <c r="H49" s="117">
        <v>1</v>
      </c>
      <c r="I49" s="117" t="str">
        <f>[1]Inventário!B12</f>
        <v>Hospital de Urgência</v>
      </c>
      <c r="J49" s="122">
        <v>673701</v>
      </c>
      <c r="K49" s="122" t="s">
        <v>322</v>
      </c>
      <c r="L49" s="117" t="s">
        <v>323</v>
      </c>
    </row>
    <row r="50" spans="1:12" ht="16.5" thickTop="1" thickBot="1" x14ac:dyDescent="0.3">
      <c r="A50" s="117">
        <v>48</v>
      </c>
      <c r="B50" s="118" t="s">
        <v>138</v>
      </c>
      <c r="C50" s="119" t="s">
        <v>244</v>
      </c>
      <c r="D50" s="117" t="s">
        <v>244</v>
      </c>
      <c r="E50" s="120" t="s">
        <v>244</v>
      </c>
      <c r="F50" s="117" t="s">
        <v>244</v>
      </c>
      <c r="G50" s="121">
        <v>43983</v>
      </c>
      <c r="H50" s="117">
        <v>1</v>
      </c>
      <c r="I50" s="117" t="str">
        <f>[1]Inventário!B13</f>
        <v>Hospital de Urgência</v>
      </c>
      <c r="J50" s="117">
        <v>673702</v>
      </c>
      <c r="K50" s="122" t="s">
        <v>322</v>
      </c>
      <c r="L50" s="117" t="s">
        <v>323</v>
      </c>
    </row>
    <row r="51" spans="1:12" ht="16.5" thickTop="1" thickBot="1" x14ac:dyDescent="0.3">
      <c r="A51" s="117">
        <v>49</v>
      </c>
      <c r="B51" s="118" t="s">
        <v>138</v>
      </c>
      <c r="C51" s="119" t="s">
        <v>244</v>
      </c>
      <c r="D51" s="117" t="s">
        <v>244</v>
      </c>
      <c r="E51" s="120" t="s">
        <v>244</v>
      </c>
      <c r="F51" s="117" t="s">
        <v>244</v>
      </c>
      <c r="G51" s="121">
        <v>43983</v>
      </c>
      <c r="H51" s="117">
        <v>1</v>
      </c>
      <c r="I51" s="117" t="str">
        <f>[1]Inventário!B14</f>
        <v>Hospital de Urgência</v>
      </c>
      <c r="J51" s="117">
        <v>673703</v>
      </c>
      <c r="K51" s="122" t="s">
        <v>322</v>
      </c>
      <c r="L51" s="117" t="s">
        <v>323</v>
      </c>
    </row>
    <row r="52" spans="1:12" ht="16.5" thickTop="1" thickBot="1" x14ac:dyDescent="0.3">
      <c r="A52" s="117">
        <v>50</v>
      </c>
      <c r="B52" s="118" t="s">
        <v>138</v>
      </c>
      <c r="C52" s="119" t="s">
        <v>244</v>
      </c>
      <c r="D52" s="117" t="s">
        <v>244</v>
      </c>
      <c r="E52" s="120" t="s">
        <v>244</v>
      </c>
      <c r="F52" s="117" t="s">
        <v>244</v>
      </c>
      <c r="G52" s="121">
        <v>43983</v>
      </c>
      <c r="H52" s="117">
        <v>1</v>
      </c>
      <c r="I52" s="117" t="str">
        <f>[1]Inventário!B15</f>
        <v>Hospital de Urgência</v>
      </c>
      <c r="J52" s="122">
        <v>673704</v>
      </c>
      <c r="K52" s="122" t="s">
        <v>322</v>
      </c>
      <c r="L52" s="117" t="s">
        <v>323</v>
      </c>
    </row>
    <row r="53" spans="1:12" ht="16.5" thickTop="1" thickBot="1" x14ac:dyDescent="0.3">
      <c r="A53" s="117">
        <v>51</v>
      </c>
      <c r="B53" s="118" t="s">
        <v>138</v>
      </c>
      <c r="C53" s="119" t="s">
        <v>244</v>
      </c>
      <c r="D53" s="117" t="s">
        <v>244</v>
      </c>
      <c r="E53" s="120" t="s">
        <v>244</v>
      </c>
      <c r="F53" s="117" t="s">
        <v>244</v>
      </c>
      <c r="G53" s="121">
        <v>43983</v>
      </c>
      <c r="H53" s="117">
        <v>1</v>
      </c>
      <c r="I53" s="117" t="str">
        <f>[1]Inventário!B16</f>
        <v>Hospital de Urgência</v>
      </c>
      <c r="J53" s="117">
        <v>673705</v>
      </c>
      <c r="K53" s="122" t="s">
        <v>322</v>
      </c>
      <c r="L53" s="117" t="s">
        <v>323</v>
      </c>
    </row>
    <row r="54" spans="1:12" ht="16.5" thickTop="1" thickBot="1" x14ac:dyDescent="0.3">
      <c r="A54" s="117">
        <v>52</v>
      </c>
      <c r="B54" s="118" t="s">
        <v>138</v>
      </c>
      <c r="C54" s="119" t="s">
        <v>244</v>
      </c>
      <c r="D54" s="117" t="s">
        <v>244</v>
      </c>
      <c r="E54" s="120" t="s">
        <v>244</v>
      </c>
      <c r="F54" s="117" t="s">
        <v>244</v>
      </c>
      <c r="G54" s="121">
        <v>43983</v>
      </c>
      <c r="H54" s="117">
        <v>1</v>
      </c>
      <c r="I54" s="117" t="str">
        <f>[1]Inventário!B17</f>
        <v>Hospital de Urgência</v>
      </c>
      <c r="J54" s="117">
        <v>673706</v>
      </c>
      <c r="K54" s="122" t="s">
        <v>322</v>
      </c>
      <c r="L54" s="117" t="s">
        <v>323</v>
      </c>
    </row>
    <row r="55" spans="1:12" ht="16.5" thickTop="1" thickBot="1" x14ac:dyDescent="0.3">
      <c r="A55" s="117">
        <v>53</v>
      </c>
      <c r="B55" s="118" t="s">
        <v>138</v>
      </c>
      <c r="C55" s="119" t="s">
        <v>244</v>
      </c>
      <c r="D55" s="117" t="s">
        <v>244</v>
      </c>
      <c r="E55" s="120" t="s">
        <v>244</v>
      </c>
      <c r="F55" s="117" t="s">
        <v>244</v>
      </c>
      <c r="G55" s="121">
        <v>43983</v>
      </c>
      <c r="H55" s="117">
        <v>1</v>
      </c>
      <c r="I55" s="117" t="str">
        <f>[1]Inventário!B18</f>
        <v>Hospital de Urgência</v>
      </c>
      <c r="J55" s="122">
        <v>673707</v>
      </c>
      <c r="K55" s="122" t="s">
        <v>322</v>
      </c>
      <c r="L55" s="117" t="s">
        <v>323</v>
      </c>
    </row>
    <row r="56" spans="1:12" ht="16.5" thickTop="1" thickBot="1" x14ac:dyDescent="0.3">
      <c r="A56" s="117">
        <v>54</v>
      </c>
      <c r="B56" s="118" t="s">
        <v>138</v>
      </c>
      <c r="C56" s="119" t="s">
        <v>244</v>
      </c>
      <c r="D56" s="117" t="s">
        <v>244</v>
      </c>
      <c r="E56" s="120" t="s">
        <v>244</v>
      </c>
      <c r="F56" s="117" t="s">
        <v>244</v>
      </c>
      <c r="G56" s="121">
        <v>43983</v>
      </c>
      <c r="H56" s="117">
        <v>1</v>
      </c>
      <c r="I56" s="117" t="str">
        <f>[1]Inventário!B19</f>
        <v>Hospital de Urgência</v>
      </c>
      <c r="J56" s="117">
        <v>673708</v>
      </c>
      <c r="K56" s="122" t="s">
        <v>322</v>
      </c>
      <c r="L56" s="117" t="s">
        <v>323</v>
      </c>
    </row>
    <row r="57" spans="1:12" ht="16.5" thickTop="1" thickBot="1" x14ac:dyDescent="0.3">
      <c r="A57" s="117">
        <v>55</v>
      </c>
      <c r="B57" s="118" t="s">
        <v>138</v>
      </c>
      <c r="C57" s="119" t="s">
        <v>244</v>
      </c>
      <c r="D57" s="117" t="s">
        <v>244</v>
      </c>
      <c r="E57" s="120" t="s">
        <v>244</v>
      </c>
      <c r="F57" s="117" t="s">
        <v>244</v>
      </c>
      <c r="G57" s="121">
        <v>43983</v>
      </c>
      <c r="H57" s="117">
        <v>1</v>
      </c>
      <c r="I57" s="117" t="str">
        <f>[1]Inventário!B20</f>
        <v>Hospital de Urgência</v>
      </c>
      <c r="J57" s="117">
        <v>673709</v>
      </c>
      <c r="K57" s="122" t="s">
        <v>322</v>
      </c>
      <c r="L57" s="117" t="s">
        <v>323</v>
      </c>
    </row>
    <row r="58" spans="1:12" ht="16.5" thickTop="1" thickBot="1" x14ac:dyDescent="0.3">
      <c r="A58" s="117">
        <v>56</v>
      </c>
      <c r="B58" s="118" t="s">
        <v>138</v>
      </c>
      <c r="C58" s="119" t="s">
        <v>244</v>
      </c>
      <c r="D58" s="117" t="s">
        <v>244</v>
      </c>
      <c r="E58" s="120" t="s">
        <v>244</v>
      </c>
      <c r="F58" s="117" t="s">
        <v>244</v>
      </c>
      <c r="G58" s="121">
        <v>43983</v>
      </c>
      <c r="H58" s="117">
        <v>1</v>
      </c>
      <c r="I58" s="117" t="str">
        <f>[1]Inventário!B21</f>
        <v>Hospital de Urgência</v>
      </c>
      <c r="J58" s="122">
        <v>673710</v>
      </c>
      <c r="K58" s="122" t="s">
        <v>322</v>
      </c>
      <c r="L58" s="117" t="s">
        <v>323</v>
      </c>
    </row>
    <row r="59" spans="1:12" ht="16.5" thickTop="1" thickBot="1" x14ac:dyDescent="0.3">
      <c r="A59" s="123">
        <v>57</v>
      </c>
      <c r="B59" s="124" t="s">
        <v>231</v>
      </c>
      <c r="C59" s="125">
        <v>8504</v>
      </c>
      <c r="D59" s="123">
        <v>2775</v>
      </c>
      <c r="E59" s="126" t="s">
        <v>244</v>
      </c>
      <c r="F59" s="123" t="s">
        <v>287</v>
      </c>
      <c r="G59" s="127">
        <v>44061</v>
      </c>
      <c r="H59" s="123">
        <v>1</v>
      </c>
      <c r="I59" s="123" t="str">
        <f>[1]Inventário!B42</f>
        <v>Hospital de Urgência</v>
      </c>
      <c r="J59" s="128">
        <v>673741</v>
      </c>
      <c r="K59" s="128" t="s">
        <v>322</v>
      </c>
      <c r="L59" s="123" t="s">
        <v>323</v>
      </c>
    </row>
    <row r="60" spans="1:12" ht="16.5" thickTop="1" thickBot="1" x14ac:dyDescent="0.3">
      <c r="A60" s="123">
        <v>58</v>
      </c>
      <c r="B60" s="124" t="s">
        <v>231</v>
      </c>
      <c r="C60" s="125">
        <v>8505</v>
      </c>
      <c r="D60" s="123">
        <v>2776</v>
      </c>
      <c r="E60" s="126" t="s">
        <v>244</v>
      </c>
      <c r="F60" s="123" t="s">
        <v>287</v>
      </c>
      <c r="G60" s="127">
        <v>44061</v>
      </c>
      <c r="H60" s="123">
        <v>1</v>
      </c>
      <c r="I60" s="123" t="str">
        <f>[1]Inventário!B43</f>
        <v>Hospital de Urgência</v>
      </c>
      <c r="J60" s="128">
        <v>673742</v>
      </c>
      <c r="K60" s="128" t="s">
        <v>322</v>
      </c>
      <c r="L60" s="123" t="s">
        <v>323</v>
      </c>
    </row>
    <row r="61" spans="1:12" ht="16.5" thickTop="1" thickBot="1" x14ac:dyDescent="0.3">
      <c r="A61" s="123">
        <v>59</v>
      </c>
      <c r="B61" s="124" t="s">
        <v>231</v>
      </c>
      <c r="C61" s="125">
        <v>8506</v>
      </c>
      <c r="D61" s="123">
        <v>2759</v>
      </c>
      <c r="E61" s="126" t="s">
        <v>244</v>
      </c>
      <c r="F61" s="123" t="s">
        <v>287</v>
      </c>
      <c r="G61" s="127">
        <v>44061</v>
      </c>
      <c r="H61" s="123">
        <v>1</v>
      </c>
      <c r="I61" s="123" t="str">
        <f>[1]Inventário!B44</f>
        <v>Hospital de Urgência</v>
      </c>
      <c r="J61" s="128">
        <v>673743</v>
      </c>
      <c r="K61" s="128" t="s">
        <v>322</v>
      </c>
      <c r="L61" s="123" t="s">
        <v>323</v>
      </c>
    </row>
    <row r="62" spans="1:12" ht="16.5" thickTop="1" thickBot="1" x14ac:dyDescent="0.3">
      <c r="A62" s="123">
        <v>60</v>
      </c>
      <c r="B62" s="124" t="s">
        <v>231</v>
      </c>
      <c r="C62" s="125">
        <v>8507</v>
      </c>
      <c r="D62" s="123">
        <v>2786</v>
      </c>
      <c r="E62" s="126" t="s">
        <v>244</v>
      </c>
      <c r="F62" s="123" t="s">
        <v>287</v>
      </c>
      <c r="G62" s="127">
        <v>44061</v>
      </c>
      <c r="H62" s="123">
        <v>1</v>
      </c>
      <c r="I62" s="123" t="str">
        <f>[1]Inventário!B45</f>
        <v>Hospital de Urgência</v>
      </c>
      <c r="J62" s="128">
        <v>673744</v>
      </c>
      <c r="K62" s="128" t="s">
        <v>322</v>
      </c>
      <c r="L62" s="123" t="s">
        <v>323</v>
      </c>
    </row>
    <row r="63" spans="1:12" ht="16.5" thickTop="1" thickBot="1" x14ac:dyDescent="0.3">
      <c r="A63" s="123">
        <v>61</v>
      </c>
      <c r="B63" s="124" t="s">
        <v>231</v>
      </c>
      <c r="C63" s="125">
        <v>8508</v>
      </c>
      <c r="D63" s="123">
        <v>2745</v>
      </c>
      <c r="E63" s="126" t="s">
        <v>244</v>
      </c>
      <c r="F63" s="123" t="s">
        <v>287</v>
      </c>
      <c r="G63" s="127">
        <v>44061</v>
      </c>
      <c r="H63" s="123">
        <v>1</v>
      </c>
      <c r="I63" s="123" t="str">
        <f>[1]Inventário!B46</f>
        <v>Hospital de Urgência</v>
      </c>
      <c r="J63" s="128">
        <v>673745</v>
      </c>
      <c r="K63" s="128" t="s">
        <v>322</v>
      </c>
      <c r="L63" s="123" t="s">
        <v>323</v>
      </c>
    </row>
    <row r="64" spans="1:12" ht="16.5" thickTop="1" thickBot="1" x14ac:dyDescent="0.3">
      <c r="A64" s="123">
        <v>62</v>
      </c>
      <c r="B64" s="124" t="s">
        <v>231</v>
      </c>
      <c r="C64" s="125">
        <v>8509</v>
      </c>
      <c r="D64" s="123">
        <v>2787</v>
      </c>
      <c r="E64" s="126" t="s">
        <v>244</v>
      </c>
      <c r="F64" s="123" t="s">
        <v>287</v>
      </c>
      <c r="G64" s="127">
        <v>44061</v>
      </c>
      <c r="H64" s="123">
        <v>1</v>
      </c>
      <c r="I64" s="123" t="str">
        <f>[1]Inventário!B47</f>
        <v>Hospital de Urgência</v>
      </c>
      <c r="J64" s="128">
        <v>673746</v>
      </c>
      <c r="K64" s="128" t="s">
        <v>322</v>
      </c>
      <c r="L64" s="123" t="s">
        <v>323</v>
      </c>
    </row>
    <row r="65" spans="1:12" ht="16.5" thickTop="1" thickBot="1" x14ac:dyDescent="0.3">
      <c r="A65" s="123">
        <v>63</v>
      </c>
      <c r="B65" s="124" t="s">
        <v>231</v>
      </c>
      <c r="C65" s="125">
        <v>8510</v>
      </c>
      <c r="D65" s="123">
        <v>2785</v>
      </c>
      <c r="E65" s="126" t="s">
        <v>244</v>
      </c>
      <c r="F65" s="123" t="s">
        <v>287</v>
      </c>
      <c r="G65" s="127">
        <v>44061</v>
      </c>
      <c r="H65" s="123">
        <v>1</v>
      </c>
      <c r="I65" s="123" t="str">
        <f>[1]Inventário!B48</f>
        <v>Hospital de Urgência</v>
      </c>
      <c r="J65" s="128">
        <v>673747</v>
      </c>
      <c r="K65" s="128" t="s">
        <v>322</v>
      </c>
      <c r="L65" s="123" t="s">
        <v>323</v>
      </c>
    </row>
    <row r="66" spans="1:12" ht="16.5" thickTop="1" thickBot="1" x14ac:dyDescent="0.3">
      <c r="A66" s="123">
        <v>64</v>
      </c>
      <c r="B66" s="124" t="s">
        <v>231</v>
      </c>
      <c r="C66" s="125">
        <v>8511</v>
      </c>
      <c r="D66" s="123">
        <v>2795</v>
      </c>
      <c r="E66" s="126" t="s">
        <v>244</v>
      </c>
      <c r="F66" s="123" t="s">
        <v>287</v>
      </c>
      <c r="G66" s="127">
        <v>44061</v>
      </c>
      <c r="H66" s="123">
        <v>1</v>
      </c>
      <c r="I66" s="123" t="str">
        <f>[1]Inventário!B49</f>
        <v>Hospital de Urgência</v>
      </c>
      <c r="J66" s="128">
        <v>673748</v>
      </c>
      <c r="K66" s="128" t="s">
        <v>322</v>
      </c>
      <c r="L66" s="123" t="s">
        <v>323</v>
      </c>
    </row>
    <row r="67" spans="1:12" ht="16.5" thickTop="1" thickBot="1" x14ac:dyDescent="0.3">
      <c r="A67" s="123">
        <v>65</v>
      </c>
      <c r="B67" s="124" t="s">
        <v>231</v>
      </c>
      <c r="C67" s="125">
        <v>8512</v>
      </c>
      <c r="D67" s="123">
        <v>2793</v>
      </c>
      <c r="E67" s="126" t="s">
        <v>244</v>
      </c>
      <c r="F67" s="123" t="s">
        <v>287</v>
      </c>
      <c r="G67" s="127">
        <v>44061</v>
      </c>
      <c r="H67" s="123">
        <v>1</v>
      </c>
      <c r="I67" s="123" t="str">
        <f>[1]Inventário!B50</f>
        <v>Hospital de Urgência</v>
      </c>
      <c r="J67" s="128">
        <v>673749</v>
      </c>
      <c r="K67" s="128" t="s">
        <v>322</v>
      </c>
      <c r="L67" s="123" t="s">
        <v>323</v>
      </c>
    </row>
    <row r="68" spans="1:12" ht="16.5" thickTop="1" thickBot="1" x14ac:dyDescent="0.3">
      <c r="A68" s="123">
        <v>66</v>
      </c>
      <c r="B68" s="124" t="s">
        <v>231</v>
      </c>
      <c r="C68" s="125">
        <v>8513</v>
      </c>
      <c r="D68" s="123">
        <v>2792</v>
      </c>
      <c r="E68" s="126" t="s">
        <v>244</v>
      </c>
      <c r="F68" s="123" t="s">
        <v>287</v>
      </c>
      <c r="G68" s="127">
        <v>44061</v>
      </c>
      <c r="H68" s="123">
        <v>1</v>
      </c>
      <c r="I68" s="123" t="str">
        <f>[1]Inventário!B51</f>
        <v>Hospital de Urgência</v>
      </c>
      <c r="J68" s="128">
        <v>673750</v>
      </c>
      <c r="K68" s="128" t="s">
        <v>322</v>
      </c>
      <c r="L68" s="123" t="s">
        <v>323</v>
      </c>
    </row>
    <row r="69" spans="1:12" ht="16.5" thickTop="1" thickBot="1" x14ac:dyDescent="0.3">
      <c r="A69" s="123">
        <v>67</v>
      </c>
      <c r="B69" s="124" t="s">
        <v>231</v>
      </c>
      <c r="C69" s="125">
        <v>8514</v>
      </c>
      <c r="D69" s="123">
        <v>2794</v>
      </c>
      <c r="E69" s="126" t="s">
        <v>244</v>
      </c>
      <c r="F69" s="123" t="s">
        <v>287</v>
      </c>
      <c r="G69" s="127">
        <v>44061</v>
      </c>
      <c r="H69" s="123">
        <v>1</v>
      </c>
      <c r="I69" s="123" t="str">
        <f>[1]Inventário!B52</f>
        <v>Hospital de Urgência</v>
      </c>
      <c r="J69" s="128">
        <v>673751</v>
      </c>
      <c r="K69" s="128" t="s">
        <v>322</v>
      </c>
      <c r="L69" s="123" t="s">
        <v>323</v>
      </c>
    </row>
    <row r="70" spans="1:12" ht="16.5" thickTop="1" thickBot="1" x14ac:dyDescent="0.3">
      <c r="A70" s="123">
        <v>68</v>
      </c>
      <c r="B70" s="124" t="s">
        <v>231</v>
      </c>
      <c r="C70" s="125">
        <v>8515</v>
      </c>
      <c r="D70" s="123">
        <v>2769</v>
      </c>
      <c r="E70" s="126" t="s">
        <v>244</v>
      </c>
      <c r="F70" s="123" t="s">
        <v>287</v>
      </c>
      <c r="G70" s="127">
        <v>44061</v>
      </c>
      <c r="H70" s="123">
        <v>1</v>
      </c>
      <c r="I70" s="123" t="str">
        <f>[1]Inventário!B53</f>
        <v>Hospital de Urgência</v>
      </c>
      <c r="J70" s="128">
        <v>673752</v>
      </c>
      <c r="K70" s="128" t="s">
        <v>322</v>
      </c>
      <c r="L70" s="123" t="s">
        <v>323</v>
      </c>
    </row>
    <row r="71" spans="1:12" ht="16.5" thickTop="1" thickBot="1" x14ac:dyDescent="0.3">
      <c r="A71" s="123">
        <v>69</v>
      </c>
      <c r="B71" s="124" t="s">
        <v>231</v>
      </c>
      <c r="C71" s="125">
        <v>8516</v>
      </c>
      <c r="D71" s="123">
        <v>2763</v>
      </c>
      <c r="E71" s="126" t="s">
        <v>244</v>
      </c>
      <c r="F71" s="123" t="s">
        <v>287</v>
      </c>
      <c r="G71" s="127">
        <v>44061</v>
      </c>
      <c r="H71" s="123">
        <v>1</v>
      </c>
      <c r="I71" s="123" t="str">
        <f>[1]Inventário!B54</f>
        <v>Hospital de Urgência</v>
      </c>
      <c r="J71" s="128">
        <v>673753</v>
      </c>
      <c r="K71" s="128" t="s">
        <v>322</v>
      </c>
      <c r="L71" s="123" t="s">
        <v>323</v>
      </c>
    </row>
    <row r="72" spans="1:12" ht="16.5" thickTop="1" thickBot="1" x14ac:dyDescent="0.3">
      <c r="A72" s="123">
        <v>70</v>
      </c>
      <c r="B72" s="124" t="s">
        <v>231</v>
      </c>
      <c r="C72" s="125">
        <v>8517</v>
      </c>
      <c r="D72" s="123">
        <v>2790</v>
      </c>
      <c r="E72" s="126" t="s">
        <v>244</v>
      </c>
      <c r="F72" s="123" t="s">
        <v>287</v>
      </c>
      <c r="G72" s="127">
        <v>44061</v>
      </c>
      <c r="H72" s="123">
        <v>1</v>
      </c>
      <c r="I72" s="123" t="str">
        <f>[1]Inventário!B55</f>
        <v>Hospital de Urgência</v>
      </c>
      <c r="J72" s="128">
        <v>673754</v>
      </c>
      <c r="K72" s="128" t="s">
        <v>322</v>
      </c>
      <c r="L72" s="123" t="s">
        <v>323</v>
      </c>
    </row>
    <row r="73" spans="1:12" ht="16.5" thickTop="1" thickBot="1" x14ac:dyDescent="0.3">
      <c r="A73" s="123">
        <v>71</v>
      </c>
      <c r="B73" s="124" t="s">
        <v>231</v>
      </c>
      <c r="C73" s="125">
        <v>8518</v>
      </c>
      <c r="D73" s="123">
        <v>2781</v>
      </c>
      <c r="E73" s="126" t="s">
        <v>244</v>
      </c>
      <c r="F73" s="123" t="s">
        <v>287</v>
      </c>
      <c r="G73" s="127">
        <v>44061</v>
      </c>
      <c r="H73" s="123">
        <v>1</v>
      </c>
      <c r="I73" s="123" t="str">
        <f>[1]Inventário!B56</f>
        <v>Hospital de Urgência</v>
      </c>
      <c r="J73" s="128">
        <v>673755</v>
      </c>
      <c r="K73" s="128" t="s">
        <v>322</v>
      </c>
      <c r="L73" s="123" t="s">
        <v>323</v>
      </c>
    </row>
    <row r="74" spans="1:12" ht="16.5" thickTop="1" thickBot="1" x14ac:dyDescent="0.3">
      <c r="A74" s="123">
        <v>72</v>
      </c>
      <c r="B74" s="124" t="s">
        <v>231</v>
      </c>
      <c r="C74" s="125">
        <v>8519</v>
      </c>
      <c r="D74" s="123">
        <v>2779</v>
      </c>
      <c r="E74" s="126" t="s">
        <v>244</v>
      </c>
      <c r="F74" s="123" t="s">
        <v>287</v>
      </c>
      <c r="G74" s="127">
        <v>44061</v>
      </c>
      <c r="H74" s="123">
        <v>1</v>
      </c>
      <c r="I74" s="123" t="str">
        <f>[1]Inventário!B57</f>
        <v>Hospital de Urgência</v>
      </c>
      <c r="J74" s="128">
        <v>673756</v>
      </c>
      <c r="K74" s="128" t="s">
        <v>322</v>
      </c>
      <c r="L74" s="123" t="s">
        <v>323</v>
      </c>
    </row>
    <row r="75" spans="1:12" ht="16.5" thickTop="1" thickBot="1" x14ac:dyDescent="0.3">
      <c r="A75" s="123">
        <v>73</v>
      </c>
      <c r="B75" s="124" t="s">
        <v>231</v>
      </c>
      <c r="C75" s="125">
        <v>8520</v>
      </c>
      <c r="D75" s="123">
        <v>2512</v>
      </c>
      <c r="E75" s="126" t="s">
        <v>244</v>
      </c>
      <c r="F75" s="123" t="s">
        <v>287</v>
      </c>
      <c r="G75" s="127">
        <v>44061</v>
      </c>
      <c r="H75" s="123">
        <v>1</v>
      </c>
      <c r="I75" s="123" t="str">
        <f>[1]Inventário!B58</f>
        <v>Hospital de Urgência</v>
      </c>
      <c r="J75" s="128">
        <v>673757</v>
      </c>
      <c r="K75" s="128" t="s">
        <v>322</v>
      </c>
      <c r="L75" s="123" t="s">
        <v>323</v>
      </c>
    </row>
    <row r="76" spans="1:12" ht="16.5" thickTop="1" thickBot="1" x14ac:dyDescent="0.3">
      <c r="A76" s="123">
        <v>74</v>
      </c>
      <c r="B76" s="124" t="s">
        <v>231</v>
      </c>
      <c r="C76" s="125">
        <v>8521</v>
      </c>
      <c r="D76" s="123">
        <v>2730</v>
      </c>
      <c r="E76" s="126" t="s">
        <v>244</v>
      </c>
      <c r="F76" s="123" t="s">
        <v>287</v>
      </c>
      <c r="G76" s="127">
        <v>44061</v>
      </c>
      <c r="H76" s="123">
        <v>1</v>
      </c>
      <c r="I76" s="123" t="str">
        <f>[1]Inventário!B59</f>
        <v>Hospital de Urgência</v>
      </c>
      <c r="J76" s="128">
        <v>673758</v>
      </c>
      <c r="K76" s="128" t="s">
        <v>322</v>
      </c>
      <c r="L76" s="123" t="s">
        <v>323</v>
      </c>
    </row>
    <row r="77" spans="1:12" ht="16.5" thickTop="1" thickBot="1" x14ac:dyDescent="0.3">
      <c r="A77" s="123">
        <v>75</v>
      </c>
      <c r="B77" s="124" t="s">
        <v>231</v>
      </c>
      <c r="C77" s="125">
        <v>8522</v>
      </c>
      <c r="D77" s="123">
        <v>2798</v>
      </c>
      <c r="E77" s="126" t="s">
        <v>244</v>
      </c>
      <c r="F77" s="123" t="s">
        <v>287</v>
      </c>
      <c r="G77" s="127">
        <v>44061</v>
      </c>
      <c r="H77" s="123">
        <v>1</v>
      </c>
      <c r="I77" s="123" t="str">
        <f>[1]Inventário!B60</f>
        <v>Hospital de Urgência</v>
      </c>
      <c r="J77" s="128">
        <v>673759</v>
      </c>
      <c r="K77" s="128" t="s">
        <v>322</v>
      </c>
      <c r="L77" s="123" t="s">
        <v>323</v>
      </c>
    </row>
    <row r="78" spans="1:12" ht="16.5" thickTop="1" thickBot="1" x14ac:dyDescent="0.3">
      <c r="A78" s="123">
        <v>76</v>
      </c>
      <c r="B78" s="124" t="s">
        <v>231</v>
      </c>
      <c r="C78" s="125">
        <v>8523</v>
      </c>
      <c r="D78" s="123">
        <v>2797</v>
      </c>
      <c r="E78" s="126" t="s">
        <v>244</v>
      </c>
      <c r="F78" s="123" t="s">
        <v>287</v>
      </c>
      <c r="G78" s="127">
        <v>44061</v>
      </c>
      <c r="H78" s="123">
        <v>1</v>
      </c>
      <c r="I78" s="123" t="str">
        <f>[1]Inventário!B61</f>
        <v>Hospital de Urgência</v>
      </c>
      <c r="J78" s="128">
        <v>673760</v>
      </c>
      <c r="K78" s="128" t="s">
        <v>322</v>
      </c>
      <c r="L78" s="123" t="s">
        <v>323</v>
      </c>
    </row>
    <row r="79" spans="1:12" ht="16.5" thickTop="1" thickBot="1" x14ac:dyDescent="0.3">
      <c r="A79" s="129">
        <v>77</v>
      </c>
      <c r="B79" s="130" t="s">
        <v>141</v>
      </c>
      <c r="C79" s="131" t="s">
        <v>244</v>
      </c>
      <c r="D79" s="129">
        <v>2759</v>
      </c>
      <c r="E79" s="131" t="s">
        <v>244</v>
      </c>
      <c r="F79" s="129" t="s">
        <v>288</v>
      </c>
      <c r="G79" s="132">
        <v>44008</v>
      </c>
      <c r="H79" s="129">
        <v>1</v>
      </c>
      <c r="I79" s="129" t="str">
        <f>[1]Inventário!B22</f>
        <v>Hospital de Urgência</v>
      </c>
      <c r="J79" s="133">
        <v>673711</v>
      </c>
      <c r="K79" s="133" t="s">
        <v>322</v>
      </c>
      <c r="L79" s="129" t="s">
        <v>323</v>
      </c>
    </row>
    <row r="80" spans="1:12" ht="16.5" thickTop="1" thickBot="1" x14ac:dyDescent="0.3">
      <c r="A80" s="129">
        <v>78</v>
      </c>
      <c r="B80" s="130" t="s">
        <v>141</v>
      </c>
      <c r="C80" s="131" t="s">
        <v>244</v>
      </c>
      <c r="D80" s="129">
        <v>2786</v>
      </c>
      <c r="E80" s="131" t="s">
        <v>244</v>
      </c>
      <c r="F80" s="129" t="s">
        <v>288</v>
      </c>
      <c r="G80" s="132">
        <v>44008</v>
      </c>
      <c r="H80" s="129">
        <v>1</v>
      </c>
      <c r="I80" s="129" t="str">
        <f>[1]Inventário!B23</f>
        <v>Hospital de Urgência</v>
      </c>
      <c r="J80" s="133">
        <v>673712</v>
      </c>
      <c r="K80" s="133" t="s">
        <v>322</v>
      </c>
      <c r="L80" s="129" t="s">
        <v>323</v>
      </c>
    </row>
    <row r="81" spans="1:12" ht="16.5" thickTop="1" thickBot="1" x14ac:dyDescent="0.3">
      <c r="A81" s="129">
        <v>79</v>
      </c>
      <c r="B81" s="130" t="s">
        <v>141</v>
      </c>
      <c r="C81" s="131" t="s">
        <v>244</v>
      </c>
      <c r="D81" s="129">
        <v>2745</v>
      </c>
      <c r="E81" s="131" t="s">
        <v>244</v>
      </c>
      <c r="F81" s="129" t="s">
        <v>288</v>
      </c>
      <c r="G81" s="132">
        <v>44008</v>
      </c>
      <c r="H81" s="129">
        <v>1</v>
      </c>
      <c r="I81" s="129" t="str">
        <f>[1]Inventário!B24</f>
        <v>Hospital de Urgência</v>
      </c>
      <c r="J81" s="133">
        <v>673713</v>
      </c>
      <c r="K81" s="133" t="s">
        <v>322</v>
      </c>
      <c r="L81" s="129" t="s">
        <v>323</v>
      </c>
    </row>
    <row r="82" spans="1:12" ht="16.5" thickTop="1" thickBot="1" x14ac:dyDescent="0.3">
      <c r="A82" s="129">
        <v>80</v>
      </c>
      <c r="B82" s="130" t="s">
        <v>141</v>
      </c>
      <c r="C82" s="131" t="s">
        <v>244</v>
      </c>
      <c r="D82" s="129">
        <v>2787</v>
      </c>
      <c r="E82" s="131" t="s">
        <v>244</v>
      </c>
      <c r="F82" s="129" t="s">
        <v>288</v>
      </c>
      <c r="G82" s="132">
        <v>44008</v>
      </c>
      <c r="H82" s="129">
        <v>1</v>
      </c>
      <c r="I82" s="129" t="str">
        <f>[1]Inventário!B25</f>
        <v>Hospital de Urgência</v>
      </c>
      <c r="J82" s="133">
        <v>673714</v>
      </c>
      <c r="K82" s="133" t="s">
        <v>322</v>
      </c>
      <c r="L82" s="129" t="s">
        <v>323</v>
      </c>
    </row>
    <row r="83" spans="1:12" ht="16.5" thickTop="1" thickBot="1" x14ac:dyDescent="0.3">
      <c r="A83" s="129">
        <v>81</v>
      </c>
      <c r="B83" s="130" t="s">
        <v>141</v>
      </c>
      <c r="C83" s="131" t="s">
        <v>244</v>
      </c>
      <c r="D83" s="129">
        <v>2785</v>
      </c>
      <c r="E83" s="131" t="s">
        <v>244</v>
      </c>
      <c r="F83" s="129" t="s">
        <v>288</v>
      </c>
      <c r="G83" s="132">
        <v>44008</v>
      </c>
      <c r="H83" s="129">
        <v>1</v>
      </c>
      <c r="I83" s="129" t="str">
        <f>[1]Inventário!B26</f>
        <v>Hospital de Urgência</v>
      </c>
      <c r="J83" s="133">
        <v>673715</v>
      </c>
      <c r="K83" s="133" t="s">
        <v>322</v>
      </c>
      <c r="L83" s="129" t="s">
        <v>323</v>
      </c>
    </row>
    <row r="84" spans="1:12" ht="16.5" thickTop="1" thickBot="1" x14ac:dyDescent="0.3">
      <c r="A84" s="129">
        <v>82</v>
      </c>
      <c r="B84" s="130" t="s">
        <v>141</v>
      </c>
      <c r="C84" s="131" t="s">
        <v>244</v>
      </c>
      <c r="D84" s="129">
        <v>2775</v>
      </c>
      <c r="E84" s="131" t="s">
        <v>244</v>
      </c>
      <c r="F84" s="129" t="s">
        <v>288</v>
      </c>
      <c r="G84" s="132">
        <v>44008</v>
      </c>
      <c r="H84" s="129">
        <v>1</v>
      </c>
      <c r="I84" s="129" t="str">
        <f>[1]Inventário!B27</f>
        <v>Hospital de Urgência</v>
      </c>
      <c r="J84" s="133">
        <v>673716</v>
      </c>
      <c r="K84" s="133" t="s">
        <v>322</v>
      </c>
      <c r="L84" s="129" t="s">
        <v>323</v>
      </c>
    </row>
    <row r="85" spans="1:12" ht="16.5" thickTop="1" thickBot="1" x14ac:dyDescent="0.3">
      <c r="A85" s="129">
        <v>83</v>
      </c>
      <c r="B85" s="130" t="s">
        <v>141</v>
      </c>
      <c r="C85" s="131" t="s">
        <v>244</v>
      </c>
      <c r="D85" s="129">
        <v>2795</v>
      </c>
      <c r="E85" s="131" t="s">
        <v>244</v>
      </c>
      <c r="F85" s="129" t="s">
        <v>288</v>
      </c>
      <c r="G85" s="132">
        <v>44008</v>
      </c>
      <c r="H85" s="129">
        <v>1</v>
      </c>
      <c r="I85" s="129" t="str">
        <f>[1]Inventário!B28</f>
        <v>Hospital de Urgência</v>
      </c>
      <c r="J85" s="133">
        <v>673717</v>
      </c>
      <c r="K85" s="133" t="s">
        <v>322</v>
      </c>
      <c r="L85" s="129" t="s">
        <v>323</v>
      </c>
    </row>
    <row r="86" spans="1:12" ht="16.5" thickTop="1" thickBot="1" x14ac:dyDescent="0.3">
      <c r="A86" s="129">
        <v>84</v>
      </c>
      <c r="B86" s="130" t="s">
        <v>141</v>
      </c>
      <c r="C86" s="131" t="s">
        <v>244</v>
      </c>
      <c r="D86" s="129">
        <v>2793</v>
      </c>
      <c r="E86" s="131" t="s">
        <v>244</v>
      </c>
      <c r="F86" s="129" t="s">
        <v>288</v>
      </c>
      <c r="G86" s="132">
        <v>44008</v>
      </c>
      <c r="H86" s="129">
        <v>1</v>
      </c>
      <c r="I86" s="129" t="str">
        <f>[1]Inventário!B29</f>
        <v>Hospital de Urgência</v>
      </c>
      <c r="J86" s="133">
        <v>673718</v>
      </c>
      <c r="K86" s="133" t="s">
        <v>322</v>
      </c>
      <c r="L86" s="129" t="s">
        <v>323</v>
      </c>
    </row>
    <row r="87" spans="1:12" ht="16.5" thickTop="1" thickBot="1" x14ac:dyDescent="0.3">
      <c r="A87" s="129">
        <v>85</v>
      </c>
      <c r="B87" s="130" t="s">
        <v>141</v>
      </c>
      <c r="C87" s="131" t="s">
        <v>244</v>
      </c>
      <c r="D87" s="129">
        <v>2796</v>
      </c>
      <c r="E87" s="131" t="s">
        <v>244</v>
      </c>
      <c r="F87" s="129" t="s">
        <v>288</v>
      </c>
      <c r="G87" s="132">
        <v>44008</v>
      </c>
      <c r="H87" s="129">
        <v>1</v>
      </c>
      <c r="I87" s="129" t="str">
        <f>[1]Inventário!B30</f>
        <v>Hospital de Urgência</v>
      </c>
      <c r="J87" s="133">
        <v>673719</v>
      </c>
      <c r="K87" s="133" t="s">
        <v>322</v>
      </c>
      <c r="L87" s="129" t="s">
        <v>323</v>
      </c>
    </row>
    <row r="88" spans="1:12" ht="16.5" thickTop="1" thickBot="1" x14ac:dyDescent="0.3">
      <c r="A88" s="129">
        <v>86</v>
      </c>
      <c r="B88" s="130" t="s">
        <v>141</v>
      </c>
      <c r="C88" s="131" t="s">
        <v>244</v>
      </c>
      <c r="D88" s="129">
        <v>2792</v>
      </c>
      <c r="E88" s="131" t="s">
        <v>244</v>
      </c>
      <c r="F88" s="129" t="s">
        <v>288</v>
      </c>
      <c r="G88" s="132">
        <v>44008</v>
      </c>
      <c r="H88" s="129">
        <v>1</v>
      </c>
      <c r="I88" s="129" t="str">
        <f>[1]Inventário!B31</f>
        <v>Hospital de Urgência</v>
      </c>
      <c r="J88" s="133">
        <v>673720</v>
      </c>
      <c r="K88" s="133" t="s">
        <v>322</v>
      </c>
      <c r="L88" s="129" t="s">
        <v>323</v>
      </c>
    </row>
    <row r="89" spans="1:12" ht="16.5" thickTop="1" thickBot="1" x14ac:dyDescent="0.3">
      <c r="A89" s="129">
        <v>87</v>
      </c>
      <c r="B89" s="130" t="s">
        <v>141</v>
      </c>
      <c r="C89" s="131" t="s">
        <v>244</v>
      </c>
      <c r="D89" s="129">
        <v>2794</v>
      </c>
      <c r="E89" s="131" t="s">
        <v>244</v>
      </c>
      <c r="F89" s="129" t="s">
        <v>288</v>
      </c>
      <c r="G89" s="132">
        <v>44008</v>
      </c>
      <c r="H89" s="129">
        <v>1</v>
      </c>
      <c r="I89" s="129" t="str">
        <f>[1]Inventário!B32</f>
        <v>Hospital de Urgência</v>
      </c>
      <c r="J89" s="133">
        <v>673721</v>
      </c>
      <c r="K89" s="133" t="s">
        <v>322</v>
      </c>
      <c r="L89" s="129" t="s">
        <v>323</v>
      </c>
    </row>
    <row r="90" spans="1:12" ht="16.5" thickTop="1" thickBot="1" x14ac:dyDescent="0.3">
      <c r="A90" s="129">
        <v>88</v>
      </c>
      <c r="B90" s="130" t="s">
        <v>141</v>
      </c>
      <c r="C90" s="131" t="s">
        <v>244</v>
      </c>
      <c r="D90" s="129">
        <v>2769</v>
      </c>
      <c r="E90" s="131" t="s">
        <v>244</v>
      </c>
      <c r="F90" s="129" t="s">
        <v>288</v>
      </c>
      <c r="G90" s="132">
        <v>44008</v>
      </c>
      <c r="H90" s="129">
        <v>1</v>
      </c>
      <c r="I90" s="129" t="str">
        <f>[1]Inventário!B33</f>
        <v>Hospital de Urgência</v>
      </c>
      <c r="J90" s="133">
        <v>673722</v>
      </c>
      <c r="K90" s="133" t="s">
        <v>322</v>
      </c>
      <c r="L90" s="129" t="s">
        <v>323</v>
      </c>
    </row>
    <row r="91" spans="1:12" ht="16.5" thickTop="1" thickBot="1" x14ac:dyDescent="0.3">
      <c r="A91" s="129">
        <v>89</v>
      </c>
      <c r="B91" s="130" t="s">
        <v>141</v>
      </c>
      <c r="C91" s="131" t="s">
        <v>244</v>
      </c>
      <c r="D91" s="129">
        <v>2763</v>
      </c>
      <c r="E91" s="131" t="s">
        <v>244</v>
      </c>
      <c r="F91" s="129" t="s">
        <v>288</v>
      </c>
      <c r="G91" s="132">
        <v>44008</v>
      </c>
      <c r="H91" s="129">
        <v>1</v>
      </c>
      <c r="I91" s="129" t="str">
        <f>[1]Inventário!B34</f>
        <v>Hospital de Urgência</v>
      </c>
      <c r="J91" s="133">
        <v>673723</v>
      </c>
      <c r="K91" s="133" t="s">
        <v>322</v>
      </c>
      <c r="L91" s="129" t="s">
        <v>323</v>
      </c>
    </row>
    <row r="92" spans="1:12" ht="16.5" thickTop="1" thickBot="1" x14ac:dyDescent="0.3">
      <c r="A92" s="129">
        <v>90</v>
      </c>
      <c r="B92" s="130" t="s">
        <v>141</v>
      </c>
      <c r="C92" s="131" t="s">
        <v>244</v>
      </c>
      <c r="D92" s="129">
        <v>2790</v>
      </c>
      <c r="E92" s="131" t="s">
        <v>244</v>
      </c>
      <c r="F92" s="129" t="s">
        <v>288</v>
      </c>
      <c r="G92" s="132">
        <v>44008</v>
      </c>
      <c r="H92" s="129">
        <v>1</v>
      </c>
      <c r="I92" s="129" t="str">
        <f>[1]Inventário!B35</f>
        <v>Hospital de Urgência</v>
      </c>
      <c r="J92" s="133">
        <v>673724</v>
      </c>
      <c r="K92" s="133" t="s">
        <v>322</v>
      </c>
      <c r="L92" s="129" t="s">
        <v>323</v>
      </c>
    </row>
    <row r="93" spans="1:12" ht="16.5" thickTop="1" thickBot="1" x14ac:dyDescent="0.3">
      <c r="A93" s="129">
        <v>91</v>
      </c>
      <c r="B93" s="130" t="s">
        <v>141</v>
      </c>
      <c r="C93" s="131" t="s">
        <v>244</v>
      </c>
      <c r="D93" s="129">
        <v>2781</v>
      </c>
      <c r="E93" s="131" t="s">
        <v>244</v>
      </c>
      <c r="F93" s="129" t="s">
        <v>288</v>
      </c>
      <c r="G93" s="132">
        <v>44008</v>
      </c>
      <c r="H93" s="129">
        <v>1</v>
      </c>
      <c r="I93" s="129" t="str">
        <f>[1]Inventário!B36</f>
        <v>Hospital de Urgência</v>
      </c>
      <c r="J93" s="133">
        <v>673725</v>
      </c>
      <c r="K93" s="133" t="s">
        <v>322</v>
      </c>
      <c r="L93" s="129" t="s">
        <v>323</v>
      </c>
    </row>
    <row r="94" spans="1:12" ht="16.5" thickTop="1" thickBot="1" x14ac:dyDescent="0.3">
      <c r="A94" s="129">
        <v>92</v>
      </c>
      <c r="B94" s="130" t="s">
        <v>141</v>
      </c>
      <c r="C94" s="131" t="s">
        <v>244</v>
      </c>
      <c r="D94" s="129">
        <v>2779</v>
      </c>
      <c r="E94" s="131" t="s">
        <v>244</v>
      </c>
      <c r="F94" s="129" t="s">
        <v>288</v>
      </c>
      <c r="G94" s="132">
        <v>44008</v>
      </c>
      <c r="H94" s="129">
        <v>1</v>
      </c>
      <c r="I94" s="129" t="str">
        <f>[1]Inventário!B37</f>
        <v>Hospital de Urgência</v>
      </c>
      <c r="J94" s="133">
        <v>673726</v>
      </c>
      <c r="K94" s="133" t="s">
        <v>322</v>
      </c>
      <c r="L94" s="129" t="s">
        <v>323</v>
      </c>
    </row>
    <row r="95" spans="1:12" ht="16.5" thickTop="1" thickBot="1" x14ac:dyDescent="0.3">
      <c r="A95" s="129">
        <v>93</v>
      </c>
      <c r="B95" s="130" t="s">
        <v>141</v>
      </c>
      <c r="C95" s="131" t="s">
        <v>244</v>
      </c>
      <c r="D95" s="129">
        <v>2512</v>
      </c>
      <c r="E95" s="131" t="s">
        <v>244</v>
      </c>
      <c r="F95" s="129" t="s">
        <v>288</v>
      </c>
      <c r="G95" s="132">
        <v>44008</v>
      </c>
      <c r="H95" s="129">
        <v>1</v>
      </c>
      <c r="I95" s="129" t="str">
        <f>[1]Inventário!B38</f>
        <v>Hospital de Urgência</v>
      </c>
      <c r="J95" s="133">
        <v>673727</v>
      </c>
      <c r="K95" s="133" t="s">
        <v>322</v>
      </c>
      <c r="L95" s="129" t="s">
        <v>323</v>
      </c>
    </row>
    <row r="96" spans="1:12" ht="16.5" thickTop="1" thickBot="1" x14ac:dyDescent="0.3">
      <c r="A96" s="129">
        <v>94</v>
      </c>
      <c r="B96" s="130" t="s">
        <v>141</v>
      </c>
      <c r="C96" s="131" t="s">
        <v>244</v>
      </c>
      <c r="D96" s="129">
        <v>2730</v>
      </c>
      <c r="E96" s="131" t="s">
        <v>244</v>
      </c>
      <c r="F96" s="129" t="s">
        <v>288</v>
      </c>
      <c r="G96" s="132">
        <v>44008</v>
      </c>
      <c r="H96" s="129">
        <v>1</v>
      </c>
      <c r="I96" s="129" t="str">
        <f>[1]Inventário!B39</f>
        <v>Hospital de Urgência</v>
      </c>
      <c r="J96" s="133">
        <v>673728</v>
      </c>
      <c r="K96" s="133" t="s">
        <v>322</v>
      </c>
      <c r="L96" s="129" t="s">
        <v>323</v>
      </c>
    </row>
    <row r="97" spans="1:12" ht="16.5" thickTop="1" thickBot="1" x14ac:dyDescent="0.3">
      <c r="A97" s="129">
        <v>95</v>
      </c>
      <c r="B97" s="130" t="s">
        <v>141</v>
      </c>
      <c r="C97" s="131" t="s">
        <v>244</v>
      </c>
      <c r="D97" s="129">
        <v>2798</v>
      </c>
      <c r="E97" s="131" t="s">
        <v>244</v>
      </c>
      <c r="F97" s="129" t="s">
        <v>288</v>
      </c>
      <c r="G97" s="132">
        <v>44008</v>
      </c>
      <c r="H97" s="129">
        <v>1</v>
      </c>
      <c r="I97" s="129" t="str">
        <f>[1]Inventário!B40</f>
        <v>Hospital de Urgência</v>
      </c>
      <c r="J97" s="133">
        <v>673729</v>
      </c>
      <c r="K97" s="133" t="s">
        <v>322</v>
      </c>
      <c r="L97" s="129" t="s">
        <v>323</v>
      </c>
    </row>
    <row r="98" spans="1:12" ht="16.5" thickTop="1" thickBot="1" x14ac:dyDescent="0.3">
      <c r="A98" s="129">
        <v>96</v>
      </c>
      <c r="B98" s="130" t="s">
        <v>141</v>
      </c>
      <c r="C98" s="131" t="s">
        <v>244</v>
      </c>
      <c r="D98" s="129">
        <v>2797</v>
      </c>
      <c r="E98" s="131" t="s">
        <v>244</v>
      </c>
      <c r="F98" s="129" t="s">
        <v>288</v>
      </c>
      <c r="G98" s="132">
        <v>44008</v>
      </c>
      <c r="H98" s="129">
        <v>1</v>
      </c>
      <c r="I98" s="129" t="str">
        <f>[1]Inventário!B41</f>
        <v>Hospital de Urgência</v>
      </c>
      <c r="J98" s="133">
        <v>673730</v>
      </c>
      <c r="K98" s="133" t="s">
        <v>322</v>
      </c>
      <c r="L98" s="129" t="s">
        <v>323</v>
      </c>
    </row>
    <row r="99" spans="1:12" ht="16.5" thickTop="1" thickBot="1" x14ac:dyDescent="0.3">
      <c r="A99" s="134">
        <v>97</v>
      </c>
      <c r="B99" s="135" t="s">
        <v>140</v>
      </c>
      <c r="C99" s="136">
        <v>6687</v>
      </c>
      <c r="D99" s="134">
        <v>501264</v>
      </c>
      <c r="E99" s="137" t="s">
        <v>244</v>
      </c>
      <c r="F99" s="134" t="s">
        <v>288</v>
      </c>
      <c r="G99" s="138">
        <v>43990</v>
      </c>
      <c r="H99" s="134">
        <v>1</v>
      </c>
      <c r="I99" s="134" t="str">
        <f>[1]Inventário!B2</f>
        <v>Hospital de Urgência</v>
      </c>
      <c r="J99" s="139">
        <v>673731</v>
      </c>
      <c r="K99" s="140" t="s">
        <v>322</v>
      </c>
      <c r="L99" s="134" t="s">
        <v>323</v>
      </c>
    </row>
    <row r="100" spans="1:12" ht="16.5" thickTop="1" thickBot="1" x14ac:dyDescent="0.3">
      <c r="A100" s="134">
        <v>98</v>
      </c>
      <c r="B100" s="135" t="s">
        <v>140</v>
      </c>
      <c r="C100" s="136">
        <v>6688</v>
      </c>
      <c r="D100" s="134">
        <v>501083</v>
      </c>
      <c r="E100" s="137" t="s">
        <v>244</v>
      </c>
      <c r="F100" s="134" t="s">
        <v>288</v>
      </c>
      <c r="G100" s="138">
        <v>43990</v>
      </c>
      <c r="H100" s="134">
        <v>1</v>
      </c>
      <c r="I100" s="134" t="str">
        <f>[1]Inventário!B3</f>
        <v>Hospital de Urgência</v>
      </c>
      <c r="J100" s="140">
        <v>673732</v>
      </c>
      <c r="K100" s="140" t="s">
        <v>322</v>
      </c>
      <c r="L100" s="134" t="s">
        <v>323</v>
      </c>
    </row>
    <row r="101" spans="1:12" ht="16.5" thickTop="1" thickBot="1" x14ac:dyDescent="0.3">
      <c r="A101" s="134">
        <v>99</v>
      </c>
      <c r="B101" s="135" t="s">
        <v>140</v>
      </c>
      <c r="C101" s="136">
        <v>6689</v>
      </c>
      <c r="D101" s="134">
        <v>501125</v>
      </c>
      <c r="E101" s="137" t="s">
        <v>244</v>
      </c>
      <c r="F101" s="134" t="s">
        <v>288</v>
      </c>
      <c r="G101" s="138">
        <v>43990</v>
      </c>
      <c r="H101" s="134">
        <v>1</v>
      </c>
      <c r="I101" s="134" t="str">
        <f>[1]Inventário!B4</f>
        <v>Hospital de Urgência</v>
      </c>
      <c r="J101" s="140">
        <v>673733</v>
      </c>
      <c r="K101" s="140" t="s">
        <v>322</v>
      </c>
      <c r="L101" s="134" t="s">
        <v>323</v>
      </c>
    </row>
    <row r="102" spans="1:12" ht="16.5" thickTop="1" thickBot="1" x14ac:dyDescent="0.3">
      <c r="A102" s="134">
        <v>100</v>
      </c>
      <c r="B102" s="135" t="s">
        <v>140</v>
      </c>
      <c r="C102" s="136">
        <v>6690</v>
      </c>
      <c r="D102" s="134">
        <v>500020</v>
      </c>
      <c r="E102" s="137" t="s">
        <v>244</v>
      </c>
      <c r="F102" s="134" t="s">
        <v>288</v>
      </c>
      <c r="G102" s="138">
        <v>43990</v>
      </c>
      <c r="H102" s="134">
        <v>1</v>
      </c>
      <c r="I102" s="134" t="str">
        <f>[1]Inventário!B5</f>
        <v>Hospital de Urgência</v>
      </c>
      <c r="J102" s="139">
        <v>673734</v>
      </c>
      <c r="K102" s="140" t="s">
        <v>322</v>
      </c>
      <c r="L102" s="134" t="s">
        <v>323</v>
      </c>
    </row>
    <row r="103" spans="1:12" ht="16.5" thickTop="1" thickBot="1" x14ac:dyDescent="0.3">
      <c r="A103" s="134">
        <v>101</v>
      </c>
      <c r="B103" s="135" t="s">
        <v>140</v>
      </c>
      <c r="C103" s="136">
        <v>6691</v>
      </c>
      <c r="D103" s="134">
        <v>501231</v>
      </c>
      <c r="E103" s="137" t="s">
        <v>244</v>
      </c>
      <c r="F103" s="134" t="s">
        <v>288</v>
      </c>
      <c r="G103" s="138">
        <v>43990</v>
      </c>
      <c r="H103" s="134">
        <v>1</v>
      </c>
      <c r="I103" s="134" t="str">
        <f>[1]Inventário!B6</f>
        <v>Hospital de Urgência</v>
      </c>
      <c r="J103" s="140">
        <v>673735</v>
      </c>
      <c r="K103" s="140" t="s">
        <v>322</v>
      </c>
      <c r="L103" s="134" t="s">
        <v>323</v>
      </c>
    </row>
    <row r="104" spans="1:12" ht="16.5" thickTop="1" thickBot="1" x14ac:dyDescent="0.3">
      <c r="A104" s="134">
        <v>102</v>
      </c>
      <c r="B104" s="135" t="s">
        <v>140</v>
      </c>
      <c r="C104" s="136">
        <v>6692</v>
      </c>
      <c r="D104" s="134">
        <v>501155</v>
      </c>
      <c r="E104" s="137" t="s">
        <v>244</v>
      </c>
      <c r="F104" s="134" t="s">
        <v>288</v>
      </c>
      <c r="G104" s="138">
        <v>43990</v>
      </c>
      <c r="H104" s="134">
        <v>1</v>
      </c>
      <c r="I104" s="134" t="str">
        <f>[1]Inventário!B7</f>
        <v>Hospital de Urgência</v>
      </c>
      <c r="J104" s="140">
        <v>673736</v>
      </c>
      <c r="K104" s="140" t="s">
        <v>322</v>
      </c>
      <c r="L104" s="134" t="s">
        <v>323</v>
      </c>
    </row>
    <row r="105" spans="1:12" ht="16.5" thickTop="1" thickBot="1" x14ac:dyDescent="0.3">
      <c r="A105" s="134">
        <v>103</v>
      </c>
      <c r="B105" s="135" t="s">
        <v>140</v>
      </c>
      <c r="C105" s="136">
        <v>6693</v>
      </c>
      <c r="D105" s="134">
        <v>501339</v>
      </c>
      <c r="E105" s="137" t="s">
        <v>244</v>
      </c>
      <c r="F105" s="134" t="s">
        <v>288</v>
      </c>
      <c r="G105" s="138">
        <v>43990</v>
      </c>
      <c r="H105" s="134">
        <v>1</v>
      </c>
      <c r="I105" s="134" t="str">
        <f>[1]Inventário!B8</f>
        <v>Hospital de Urgência</v>
      </c>
      <c r="J105" s="139">
        <v>673737</v>
      </c>
      <c r="K105" s="140" t="s">
        <v>322</v>
      </c>
      <c r="L105" s="134" t="s">
        <v>323</v>
      </c>
    </row>
    <row r="106" spans="1:12" ht="16.5" thickTop="1" thickBot="1" x14ac:dyDescent="0.3">
      <c r="A106" s="134">
        <v>104</v>
      </c>
      <c r="B106" s="135" t="s">
        <v>140</v>
      </c>
      <c r="C106" s="136">
        <v>6694</v>
      </c>
      <c r="D106" s="134">
        <v>501133</v>
      </c>
      <c r="E106" s="137" t="s">
        <v>244</v>
      </c>
      <c r="F106" s="134" t="s">
        <v>288</v>
      </c>
      <c r="G106" s="138">
        <v>43990</v>
      </c>
      <c r="H106" s="134">
        <v>1</v>
      </c>
      <c r="I106" s="134" t="str">
        <f>[1]Inventário!B9</f>
        <v>Hospital de Urgência</v>
      </c>
      <c r="J106" s="140">
        <v>673738</v>
      </c>
      <c r="K106" s="140" t="s">
        <v>322</v>
      </c>
      <c r="L106" s="134" t="s">
        <v>323</v>
      </c>
    </row>
    <row r="107" spans="1:12" ht="16.5" thickTop="1" thickBot="1" x14ac:dyDescent="0.3">
      <c r="A107" s="134">
        <v>105</v>
      </c>
      <c r="B107" s="135" t="s">
        <v>140</v>
      </c>
      <c r="C107" s="136">
        <v>6695</v>
      </c>
      <c r="D107" s="134">
        <v>500815</v>
      </c>
      <c r="E107" s="137" t="s">
        <v>244</v>
      </c>
      <c r="F107" s="134" t="s">
        <v>288</v>
      </c>
      <c r="G107" s="138">
        <v>43990</v>
      </c>
      <c r="H107" s="134">
        <v>1</v>
      </c>
      <c r="I107" s="134" t="str">
        <f>[1]Inventário!B10</f>
        <v>Hospital de Urgência</v>
      </c>
      <c r="J107" s="140">
        <v>673739</v>
      </c>
      <c r="K107" s="140" t="s">
        <v>322</v>
      </c>
      <c r="L107" s="134" t="s">
        <v>323</v>
      </c>
    </row>
    <row r="108" spans="1:12" ht="16.5" thickTop="1" thickBot="1" x14ac:dyDescent="0.3">
      <c r="A108" s="134">
        <v>106</v>
      </c>
      <c r="B108" s="135" t="s">
        <v>140</v>
      </c>
      <c r="C108" s="136">
        <v>6696</v>
      </c>
      <c r="D108" s="134">
        <v>501275</v>
      </c>
      <c r="E108" s="137" t="s">
        <v>244</v>
      </c>
      <c r="F108" s="134" t="s">
        <v>288</v>
      </c>
      <c r="G108" s="138">
        <v>43990</v>
      </c>
      <c r="H108" s="134">
        <v>1</v>
      </c>
      <c r="I108" s="134" t="str">
        <f>[1]Inventário!B11</f>
        <v>Hospital de Urgência</v>
      </c>
      <c r="J108" s="139">
        <v>673740</v>
      </c>
      <c r="K108" s="140" t="s">
        <v>322</v>
      </c>
      <c r="L108" s="134" t="s">
        <v>323</v>
      </c>
    </row>
    <row r="109" spans="1:12" ht="16.5" thickTop="1" thickBot="1" x14ac:dyDescent="0.3">
      <c r="A109" s="248" t="s">
        <v>289</v>
      </c>
      <c r="B109" s="249"/>
      <c r="C109" s="249"/>
      <c r="D109" s="249"/>
      <c r="E109" s="249"/>
      <c r="F109" s="249"/>
      <c r="G109" s="250"/>
      <c r="H109" s="141">
        <f>SUM(H3:H108)</f>
        <v>106</v>
      </c>
      <c r="I109" s="248"/>
      <c r="J109" s="249"/>
      <c r="K109" s="249"/>
      <c r="L109" s="250"/>
    </row>
    <row r="110" spans="1:12" ht="15.75" thickTop="1" x14ac:dyDescent="0.25"/>
  </sheetData>
  <mergeCells count="10">
    <mergeCell ref="I1:I2"/>
    <mergeCell ref="J1:L1"/>
    <mergeCell ref="A109:G109"/>
    <mergeCell ref="I109:L109"/>
    <mergeCell ref="A1:A2"/>
    <mergeCell ref="B1:B2"/>
    <mergeCell ref="C1:C2"/>
    <mergeCell ref="D1:D2"/>
    <mergeCell ref="E1:E2"/>
    <mergeCell ref="F1:H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4" workbookViewId="0">
      <selection activeCell="B22" sqref="B22:B24"/>
    </sheetView>
  </sheetViews>
  <sheetFormatPr defaultRowHeight="15" x14ac:dyDescent="0.25"/>
  <cols>
    <col min="2" max="2" width="23" customWidth="1"/>
    <col min="3" max="3" width="20" bestFit="1" customWidth="1"/>
    <col min="4" max="4" width="53" bestFit="1" customWidth="1"/>
    <col min="5" max="5" width="10" bestFit="1" customWidth="1"/>
    <col min="6" max="6" width="14.28515625" bestFit="1" customWidth="1"/>
    <col min="7" max="7" width="10.5703125" bestFit="1" customWidth="1"/>
    <col min="8" max="8" width="10.140625" bestFit="1" customWidth="1"/>
    <col min="9" max="9" width="40.7109375" bestFit="1" customWidth="1"/>
  </cols>
  <sheetData>
    <row r="1" spans="1:9" ht="33" thickTop="1" thickBot="1" x14ac:dyDescent="0.3">
      <c r="A1" s="12" t="s">
        <v>0</v>
      </c>
      <c r="B1" s="12" t="s">
        <v>1</v>
      </c>
      <c r="C1" s="12" t="s">
        <v>2</v>
      </c>
      <c r="D1" s="13" t="s">
        <v>22</v>
      </c>
      <c r="E1" s="12" t="s">
        <v>49</v>
      </c>
      <c r="F1" s="14" t="s">
        <v>7</v>
      </c>
      <c r="G1" s="15" t="s">
        <v>8</v>
      </c>
      <c r="H1" s="15" t="s">
        <v>9</v>
      </c>
      <c r="I1" s="12" t="s">
        <v>3</v>
      </c>
    </row>
    <row r="2" spans="1:9" ht="17.25" thickTop="1" thickBot="1" x14ac:dyDescent="0.3">
      <c r="A2" s="173">
        <v>48</v>
      </c>
      <c r="B2" s="191" t="s">
        <v>205</v>
      </c>
      <c r="C2" s="193" t="s">
        <v>204</v>
      </c>
      <c r="D2" s="68" t="s">
        <v>211</v>
      </c>
      <c r="E2" s="64" t="s">
        <v>79</v>
      </c>
      <c r="F2" s="65">
        <v>15</v>
      </c>
      <c r="G2" s="66">
        <v>0</v>
      </c>
      <c r="H2" s="66">
        <v>0</v>
      </c>
      <c r="I2" s="171" t="s">
        <v>223</v>
      </c>
    </row>
    <row r="3" spans="1:9" ht="17.25" thickTop="1" thickBot="1" x14ac:dyDescent="0.3">
      <c r="A3" s="174"/>
      <c r="B3" s="192"/>
      <c r="C3" s="194"/>
      <c r="D3" s="70" t="s">
        <v>212</v>
      </c>
      <c r="E3" s="64" t="s">
        <v>79</v>
      </c>
      <c r="F3" s="65">
        <v>15</v>
      </c>
      <c r="G3" s="66">
        <v>0</v>
      </c>
      <c r="H3" s="66">
        <v>0</v>
      </c>
      <c r="I3" s="182"/>
    </row>
    <row r="4" spans="1:9" ht="17.25" thickTop="1" thickBot="1" x14ac:dyDescent="0.3">
      <c r="A4" s="168" t="s">
        <v>20</v>
      </c>
      <c r="B4" s="169"/>
      <c r="C4" s="169"/>
      <c r="D4" s="169"/>
      <c r="E4" s="170"/>
      <c r="F4" s="6">
        <f>SUM(F2:F3)</f>
        <v>30</v>
      </c>
      <c r="G4" s="257">
        <f t="shared" ref="G4" si="0">SUM(G2:G3)</f>
        <v>0</v>
      </c>
      <c r="H4" s="258"/>
      <c r="I4" s="172"/>
    </row>
    <row r="5" spans="1:9" ht="16.5" thickTop="1" thickBot="1" x14ac:dyDescent="0.3"/>
    <row r="6" spans="1:9" ht="33" thickTop="1" thickBot="1" x14ac:dyDescent="0.3">
      <c r="A6" s="12" t="s">
        <v>0</v>
      </c>
      <c r="B6" s="12" t="s">
        <v>1</v>
      </c>
      <c r="C6" s="12" t="s">
        <v>2</v>
      </c>
      <c r="D6" s="13" t="s">
        <v>22</v>
      </c>
      <c r="E6" s="12" t="s">
        <v>49</v>
      </c>
      <c r="F6" s="14" t="s">
        <v>7</v>
      </c>
      <c r="G6" s="15" t="s">
        <v>8</v>
      </c>
      <c r="H6" s="15" t="s">
        <v>9</v>
      </c>
      <c r="I6" s="12" t="s">
        <v>3</v>
      </c>
    </row>
    <row r="7" spans="1:9" ht="17.25" thickTop="1" thickBot="1" x14ac:dyDescent="0.3">
      <c r="A7" s="173">
        <v>49</v>
      </c>
      <c r="B7" s="191" t="s">
        <v>205</v>
      </c>
      <c r="C7" s="193" t="s">
        <v>204</v>
      </c>
      <c r="D7" s="68" t="s">
        <v>211</v>
      </c>
      <c r="E7" s="64" t="s">
        <v>79</v>
      </c>
      <c r="F7" s="65">
        <v>10</v>
      </c>
      <c r="G7" s="66">
        <v>0</v>
      </c>
      <c r="H7" s="66">
        <v>0</v>
      </c>
      <c r="I7" s="171" t="s">
        <v>224</v>
      </c>
    </row>
    <row r="8" spans="1:9" ht="17.25" thickTop="1" thickBot="1" x14ac:dyDescent="0.3">
      <c r="A8" s="174"/>
      <c r="B8" s="192"/>
      <c r="C8" s="194"/>
      <c r="D8" s="71" t="s">
        <v>212</v>
      </c>
      <c r="E8" s="64" t="s">
        <v>79</v>
      </c>
      <c r="F8" s="65">
        <v>10</v>
      </c>
      <c r="G8" s="66">
        <v>0</v>
      </c>
      <c r="H8" s="66">
        <v>0</v>
      </c>
      <c r="I8" s="182"/>
    </row>
    <row r="9" spans="1:9" ht="17.25" thickTop="1" thickBot="1" x14ac:dyDescent="0.3">
      <c r="A9" s="168" t="s">
        <v>20</v>
      </c>
      <c r="B9" s="169"/>
      <c r="C9" s="169"/>
      <c r="D9" s="169"/>
      <c r="E9" s="170"/>
      <c r="F9" s="6">
        <f>F7+F8</f>
        <v>20</v>
      </c>
      <c r="G9" s="257"/>
      <c r="H9" s="258"/>
      <c r="I9" s="172"/>
    </row>
    <row r="10" spans="1:9" ht="16.5" thickTop="1" thickBot="1" x14ac:dyDescent="0.3"/>
    <row r="11" spans="1:9" ht="33" thickTop="1" thickBot="1" x14ac:dyDescent="0.3">
      <c r="A11" s="12" t="s">
        <v>0</v>
      </c>
      <c r="B11" s="12" t="s">
        <v>1</v>
      </c>
      <c r="C11" s="12" t="s">
        <v>2</v>
      </c>
      <c r="D11" s="13" t="s">
        <v>22</v>
      </c>
      <c r="E11" s="12" t="s">
        <v>49</v>
      </c>
      <c r="F11" s="14" t="s">
        <v>7</v>
      </c>
      <c r="G11" s="15" t="s">
        <v>8</v>
      </c>
      <c r="H11" s="15" t="s">
        <v>9</v>
      </c>
      <c r="I11" s="12" t="s">
        <v>3</v>
      </c>
    </row>
    <row r="12" spans="1:9" ht="17.25" thickTop="1" thickBot="1" x14ac:dyDescent="0.3">
      <c r="A12" s="173">
        <v>50</v>
      </c>
      <c r="B12" s="191" t="s">
        <v>205</v>
      </c>
      <c r="C12" s="193" t="s">
        <v>204</v>
      </c>
      <c r="D12" s="69" t="s">
        <v>211</v>
      </c>
      <c r="E12" s="64" t="s">
        <v>79</v>
      </c>
      <c r="F12" s="65">
        <v>5</v>
      </c>
      <c r="G12" s="66">
        <v>0</v>
      </c>
      <c r="H12" s="66">
        <v>0</v>
      </c>
      <c r="I12" s="171" t="s">
        <v>225</v>
      </c>
    </row>
    <row r="13" spans="1:9" ht="17.25" thickTop="1" thickBot="1" x14ac:dyDescent="0.3">
      <c r="A13" s="174"/>
      <c r="B13" s="192"/>
      <c r="C13" s="194"/>
      <c r="D13" s="71" t="s">
        <v>212</v>
      </c>
      <c r="E13" s="64" t="s">
        <v>79</v>
      </c>
      <c r="F13" s="65">
        <v>5</v>
      </c>
      <c r="G13" s="66">
        <v>0</v>
      </c>
      <c r="H13" s="66">
        <v>0</v>
      </c>
      <c r="I13" s="182"/>
    </row>
    <row r="14" spans="1:9" ht="17.25" thickTop="1" thickBot="1" x14ac:dyDescent="0.3">
      <c r="A14" s="168" t="s">
        <v>20</v>
      </c>
      <c r="B14" s="169"/>
      <c r="C14" s="169"/>
      <c r="D14" s="169"/>
      <c r="E14" s="170"/>
      <c r="F14" s="6">
        <f>F12+F13</f>
        <v>10</v>
      </c>
      <c r="G14" s="257"/>
      <c r="H14" s="258"/>
      <c r="I14" s="172"/>
    </row>
    <row r="15" spans="1:9" ht="16.5" thickTop="1" thickBot="1" x14ac:dyDescent="0.3"/>
    <row r="16" spans="1:9" ht="33" thickTop="1" thickBot="1" x14ac:dyDescent="0.3">
      <c r="A16" s="12" t="s">
        <v>0</v>
      </c>
      <c r="B16" s="12" t="s">
        <v>1</v>
      </c>
      <c r="C16" s="12" t="s">
        <v>2</v>
      </c>
      <c r="D16" s="13" t="s">
        <v>22</v>
      </c>
      <c r="E16" s="12" t="s">
        <v>49</v>
      </c>
      <c r="F16" s="14" t="s">
        <v>7</v>
      </c>
      <c r="G16" s="15" t="s">
        <v>8</v>
      </c>
      <c r="H16" s="15" t="s">
        <v>9</v>
      </c>
      <c r="I16" s="12" t="s">
        <v>3</v>
      </c>
    </row>
    <row r="17" spans="1:12" ht="15.75" thickTop="1" x14ac:dyDescent="0.25">
      <c r="A17" s="173">
        <v>51</v>
      </c>
      <c r="B17" s="191" t="s">
        <v>205</v>
      </c>
      <c r="C17" s="193" t="s">
        <v>204</v>
      </c>
      <c r="D17" s="260" t="s">
        <v>213</v>
      </c>
      <c r="E17" s="177" t="s">
        <v>79</v>
      </c>
      <c r="F17" s="195">
        <v>5</v>
      </c>
      <c r="G17" s="197">
        <v>0</v>
      </c>
      <c r="H17" s="197">
        <v>0</v>
      </c>
      <c r="I17" s="171" t="s">
        <v>226</v>
      </c>
    </row>
    <row r="18" spans="1:12" ht="15.75" thickBot="1" x14ac:dyDescent="0.3">
      <c r="A18" s="174"/>
      <c r="B18" s="192"/>
      <c r="C18" s="194"/>
      <c r="D18" s="261"/>
      <c r="E18" s="178"/>
      <c r="F18" s="196"/>
      <c r="G18" s="198"/>
      <c r="H18" s="198"/>
      <c r="I18" s="182"/>
    </row>
    <row r="19" spans="1:12" ht="17.25" thickTop="1" thickBot="1" x14ac:dyDescent="0.3">
      <c r="A19" s="168" t="s">
        <v>20</v>
      </c>
      <c r="B19" s="169"/>
      <c r="C19" s="169"/>
      <c r="D19" s="169"/>
      <c r="E19" s="170"/>
      <c r="F19" s="6">
        <f>F17</f>
        <v>5</v>
      </c>
      <c r="G19" s="257"/>
      <c r="H19" s="258"/>
      <c r="I19" s="172"/>
      <c r="L19" s="80"/>
    </row>
    <row r="20" spans="1:12" ht="16.5" thickTop="1" thickBot="1" x14ac:dyDescent="0.3">
      <c r="L20" s="81"/>
    </row>
    <row r="21" spans="1:12" ht="33" thickTop="1" thickBot="1" x14ac:dyDescent="0.3">
      <c r="A21" s="12" t="s">
        <v>0</v>
      </c>
      <c r="B21" s="12" t="s">
        <v>1</v>
      </c>
      <c r="C21" s="12" t="s">
        <v>2</v>
      </c>
      <c r="D21" s="13" t="s">
        <v>22</v>
      </c>
      <c r="E21" s="12" t="s">
        <v>49</v>
      </c>
      <c r="F21" s="14" t="s">
        <v>7</v>
      </c>
      <c r="G21" s="15" t="s">
        <v>8</v>
      </c>
      <c r="H21" s="15" t="s">
        <v>9</v>
      </c>
      <c r="I21" s="12" t="s">
        <v>3</v>
      </c>
      <c r="L21" s="81"/>
    </row>
    <row r="22" spans="1:12" ht="17.25" thickTop="1" thickBot="1" x14ac:dyDescent="0.3">
      <c r="A22" s="173">
        <v>54</v>
      </c>
      <c r="B22" s="180" t="s">
        <v>205</v>
      </c>
      <c r="C22" s="177" t="s">
        <v>204</v>
      </c>
      <c r="D22" s="18" t="s">
        <v>218</v>
      </c>
      <c r="E22" s="64" t="s">
        <v>79</v>
      </c>
      <c r="F22" s="65">
        <v>65</v>
      </c>
      <c r="G22" s="62">
        <v>3.0072000000000001</v>
      </c>
      <c r="H22" s="66">
        <f>F22*G22</f>
        <v>195.46800000000002</v>
      </c>
      <c r="I22" s="259" t="s">
        <v>221</v>
      </c>
      <c r="L22" s="81"/>
    </row>
    <row r="23" spans="1:12" ht="31.5" thickTop="1" thickBot="1" x14ac:dyDescent="0.3">
      <c r="A23" s="190"/>
      <c r="B23" s="189"/>
      <c r="C23" s="188"/>
      <c r="D23" s="63" t="s">
        <v>219</v>
      </c>
      <c r="E23" s="64" t="s">
        <v>79</v>
      </c>
      <c r="F23" s="65">
        <v>13</v>
      </c>
      <c r="G23" s="66">
        <v>6976.2499717771998</v>
      </c>
      <c r="H23" s="66">
        <f t="shared" ref="H23:H24" si="1">F23*G23</f>
        <v>90691.249633103595</v>
      </c>
      <c r="I23" s="259"/>
      <c r="L23" s="81"/>
    </row>
    <row r="24" spans="1:12" ht="31.5" thickTop="1" thickBot="1" x14ac:dyDescent="0.3">
      <c r="A24" s="174"/>
      <c r="B24" s="181"/>
      <c r="C24" s="178"/>
      <c r="D24" s="63" t="s">
        <v>220</v>
      </c>
      <c r="E24" s="64" t="s">
        <v>79</v>
      </c>
      <c r="F24" s="65">
        <v>65</v>
      </c>
      <c r="G24" s="66">
        <v>8.8099002258999999</v>
      </c>
      <c r="H24" s="66">
        <f t="shared" si="1"/>
        <v>572.64351468350003</v>
      </c>
      <c r="I24" s="259"/>
      <c r="L24" s="81"/>
    </row>
    <row r="25" spans="1:12" ht="17.25" thickTop="1" thickBot="1" x14ac:dyDescent="0.3">
      <c r="A25" s="165" t="s">
        <v>20</v>
      </c>
      <c r="B25" s="166"/>
      <c r="C25" s="166"/>
      <c r="D25" s="166"/>
      <c r="E25" s="167"/>
      <c r="F25" s="72">
        <f>F22+F23+F24</f>
        <v>143</v>
      </c>
      <c r="G25" s="165"/>
      <c r="H25" s="167"/>
      <c r="I25" s="259"/>
      <c r="L25" s="81"/>
    </row>
    <row r="26" spans="1:12" ht="15.75" thickTop="1" x14ac:dyDescent="0.25"/>
  </sheetData>
  <mergeCells count="35">
    <mergeCell ref="G4:H4"/>
    <mergeCell ref="A4:E4"/>
    <mergeCell ref="A9:E9"/>
    <mergeCell ref="A14:E14"/>
    <mergeCell ref="A19:E19"/>
    <mergeCell ref="A25:E25"/>
    <mergeCell ref="G25:H25"/>
    <mergeCell ref="G19:H19"/>
    <mergeCell ref="G14:H14"/>
    <mergeCell ref="A12:A13"/>
    <mergeCell ref="B12:B13"/>
    <mergeCell ref="C12:C13"/>
    <mergeCell ref="B22:B24"/>
    <mergeCell ref="C22:C24"/>
    <mergeCell ref="A17:A18"/>
    <mergeCell ref="B17:B18"/>
    <mergeCell ref="C17:C18"/>
    <mergeCell ref="D17:D18"/>
    <mergeCell ref="E17:E18"/>
    <mergeCell ref="I12:I14"/>
    <mergeCell ref="G9:H9"/>
    <mergeCell ref="I22:I25"/>
    <mergeCell ref="A2:A3"/>
    <mergeCell ref="B2:B3"/>
    <mergeCell ref="C2:C3"/>
    <mergeCell ref="I2:I4"/>
    <mergeCell ref="A7:A8"/>
    <mergeCell ref="B7:B8"/>
    <mergeCell ref="C7:C8"/>
    <mergeCell ref="I7:I9"/>
    <mergeCell ref="F17:F18"/>
    <mergeCell ref="G17:G18"/>
    <mergeCell ref="H17:H18"/>
    <mergeCell ref="I17:I19"/>
    <mergeCell ref="A22:A24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geral</vt:lpstr>
      <vt:lpstr>Equipamentos-Gov São Paulo</vt:lpstr>
      <vt:lpstr>Equipamentos - UNIÃO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Pereira dos Santos</dc:creator>
  <cp:lastModifiedBy>Sandra Lucimere Galvani de Assis</cp:lastModifiedBy>
  <cp:lastPrinted>2022-02-22T13:22:38Z</cp:lastPrinted>
  <dcterms:created xsi:type="dcterms:W3CDTF">2020-07-06T14:49:23Z</dcterms:created>
  <dcterms:modified xsi:type="dcterms:W3CDTF">2022-02-25T15:47:21Z</dcterms:modified>
</cp:coreProperties>
</file>